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940" windowHeight="6795" activeTab="0"/>
  </bookViews>
  <sheets>
    <sheet name="ALL ELEC MOTOR FINAL" sheetId="1" r:id="rId1"/>
    <sheet name="ELEC MOTORS FINAL (2)" sheetId="2" state="hidden" r:id="rId2"/>
  </sheets>
  <definedNames>
    <definedName name="_xlnm.Print_Area" localSheetId="0">'ALL ELEC MOTOR FINAL'!$A$1:$P$164</definedName>
    <definedName name="_xlnm.Print_Area" localSheetId="1">'ELEC MOTORS FINAL (2)'!$A$1:$P$259</definedName>
  </definedNames>
  <calcPr fullCalcOnLoad="1"/>
</workbook>
</file>

<file path=xl/sharedStrings.xml><?xml version="1.0" encoding="utf-8"?>
<sst xmlns="http://schemas.openxmlformats.org/spreadsheetml/2006/main" count="777" uniqueCount="99">
  <si>
    <t>Weighted average for land rates</t>
  </si>
  <si>
    <t>of kW size</t>
  </si>
  <si>
    <t>Transformer size for landrate 1</t>
  </si>
  <si>
    <t>Transformer size for landrate 2</t>
  </si>
  <si>
    <t>Transformer size for landrate 3</t>
  </si>
  <si>
    <t>Salvage</t>
  </si>
  <si>
    <t>Average</t>
  </si>
  <si>
    <t>Depre-</t>
  </si>
  <si>
    <t>Interest</t>
  </si>
  <si>
    <t>Total</t>
  </si>
  <si>
    <t>ciation</t>
  </si>
  <si>
    <t>(kW)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</si>
  <si>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</si>
  <si>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</si>
  <si>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</si>
  <si>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</si>
  <si>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</si>
  <si>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</si>
  <si>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</si>
  <si>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</si>
  <si>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</si>
  <si>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</si>
  <si>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</si>
  <si>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KVA</t>
  </si>
  <si>
    <t>WTD AVG</t>
  </si>
  <si>
    <t>(R)</t>
  </si>
  <si>
    <t>Size</t>
  </si>
  <si>
    <t>of purchase price</t>
  </si>
  <si>
    <t>Use per</t>
  </si>
  <si>
    <t>Annum</t>
  </si>
  <si>
    <t>(Hr)</t>
  </si>
  <si>
    <t>Value</t>
  </si>
  <si>
    <t>Investment</t>
  </si>
  <si>
    <t xml:space="preserve">Total </t>
  </si>
  <si>
    <t>Tot. Fixed</t>
  </si>
  <si>
    <t>Fixed</t>
  </si>
  <si>
    <t>Costs excl.</t>
  </si>
  <si>
    <t>Costs</t>
  </si>
  <si>
    <t>Repairs</t>
  </si>
  <si>
    <t>and</t>
  </si>
  <si>
    <t>Cost</t>
  </si>
  <si>
    <t>Variable</t>
  </si>
  <si>
    <t>Maintain</t>
  </si>
  <si>
    <t>Electricty</t>
  </si>
  <si>
    <t xml:space="preserve">Total Cost </t>
  </si>
  <si>
    <t>excl.</t>
  </si>
  <si>
    <t>Total Cost</t>
  </si>
  <si>
    <t xml:space="preserve">Purchase </t>
  </si>
  <si>
    <t>Price</t>
  </si>
  <si>
    <t>Required</t>
  </si>
  <si>
    <t>Notes</t>
  </si>
  <si>
    <t xml:space="preserve">Salvage value   </t>
  </si>
  <si>
    <t>Average investment</t>
  </si>
  <si>
    <t>=  (Purchase price + Salvage value) / 2</t>
  </si>
  <si>
    <t>Depreciation cost per hour</t>
  </si>
  <si>
    <t>Interest cost per hour</t>
  </si>
  <si>
    <t>Repairs &amp; maintenance cost per hour</t>
  </si>
  <si>
    <r>
      <t xml:space="preserve">of purchase price / Life period in hours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</si>
  <si>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t>R / kW Hr</t>
  </si>
  <si>
    <t>KVA needed (power factor)</t>
  </si>
  <si>
    <r>
      <t xml:space="preserve">of average investment / Hours per annum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</si>
  <si>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r>
      <t xml:space="preserve">=  (Purchase price - Salvage value) / Life period in hours (in </t>
    </r>
    <r>
      <rPr>
        <b/>
        <sz val="10"/>
        <rFont val="Arial"/>
        <family val="2"/>
      </rPr>
      <t>Cents</t>
    </r>
    <r>
      <rPr>
        <sz val="10"/>
        <rFont val="Arial"/>
        <family val="0"/>
      </rPr>
      <t xml:space="preserve"> / Hour)</t>
    </r>
  </si>
  <si>
    <t>12)</t>
  </si>
  <si>
    <t>As the required KVA approaches the allotted landrate transformer size, the user is compelled to use a higher capacity transformer.</t>
  </si>
  <si>
    <t>Note these costs are only guidelines and each new electrical installation will need its own evaluation.</t>
  </si>
  <si>
    <t>Each new connection must be evaluated against the current use of the transformer to be used.</t>
  </si>
  <si>
    <r>
      <t xml:space="preserve">=  Size (kW) x KVA Needed x Weighted Average (in </t>
    </r>
    <r>
      <rPr>
        <b/>
        <sz val="10"/>
        <rFont val="Arial"/>
        <family val="2"/>
      </rPr>
      <t>Rand</t>
    </r>
    <r>
      <rPr>
        <sz val="10"/>
        <rFont val="Arial"/>
        <family val="0"/>
      </rPr>
      <t xml:space="preserve"> / Hour)</t>
    </r>
  </si>
  <si>
    <t>(c/Hr)</t>
  </si>
  <si>
    <t>(Cents/Hr)</t>
  </si>
  <si>
    <t>GUIDE TO MACHINERY COSTS  :  ELECTRIC MOTORS</t>
  </si>
  <si>
    <t>Average life</t>
  </si>
  <si>
    <t>hours</t>
  </si>
  <si>
    <t>(R/Hr)</t>
  </si>
  <si>
    <t>WTD</t>
  </si>
  <si>
    <t>National Department Agriculture, Forestry and Fisheries; Directorate: Statistics and Economic Analysis; Sub-Directorate:  Economic Research</t>
  </si>
  <si>
    <t>13)</t>
  </si>
  <si>
    <t>KwaZulu-Natal Department Agriculture and Rural Development; Diretorate: Farmer Development Support; Sub-Directorate: Agricultural Economics</t>
  </si>
  <si>
    <t>2015 - 2016</t>
  </si>
  <si>
    <t>Life period</t>
  </si>
  <si>
    <t>Repair &amp; Maintenance costs per hour</t>
  </si>
  <si>
    <t>of Average purchase price</t>
  </si>
  <si>
    <t>=  (Average purchase price + Salvage value) / 2</t>
  </si>
  <si>
    <t>=  (Average purchase price - Salvage value) / Life period in hours</t>
  </si>
  <si>
    <t>of Average purchase price / Life period in hours</t>
  </si>
  <si>
    <t>of Average investment / Hours per annum</t>
  </si>
  <si>
    <t>Repair</t>
  </si>
  <si>
    <t>Maintenance</t>
  </si>
  <si>
    <t>Depreciation</t>
  </si>
  <si>
    <t>Motor</t>
  </si>
  <si>
    <t>Weighted average cost</t>
  </si>
  <si>
    <t>of Motor kW size (i.e. 85.00% of motor kW)</t>
  </si>
  <si>
    <t>Power factor (KVA needed)</t>
  </si>
  <si>
    <t>=  Motor size (kW) x Power factor x Weighted average cost</t>
  </si>
  <si>
    <t>(Power factor - see Note 7)</t>
  </si>
  <si>
    <t>per kW Hr</t>
  </si>
  <si>
    <t>25.2  ELECTRIC MOTORS  :  ANNUAL USAGE  OF  500 HOURS PER ANNUM  (1000rpm 6-Pole High Efficiency)</t>
  </si>
  <si>
    <t>25.1  ELECTRIC MOTORS  :  ANNUAL USAGE  OF  250 HOURS PER ANNUM  (1000rpm 6-Pole High Efficiency)</t>
  </si>
  <si>
    <t>25.3  ELECTRIC MOTORS  :  ANNUAL USAGE  OF  1500 HOURS PER ANNUM  (1000rpm 6-Pole High Efficiency)</t>
  </si>
  <si>
    <t>25.4  ELECTRIC MOTORS  :  ANNUAL USAGE  OF  2500 HOURS PER ANNUM  (1000rpm 6-Pole High Efficiency)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</si>
</sst>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%"/>
    <numFmt numFmtId="182" formatCode="[$-1C09]dd\ mmmm\ yyyy"/>
    <numFmt numFmtId="183" formatCode="d/mm/yyyy;@"/>
    <numFmt numFmtId="184" formatCode="mmmm\-yyyy"/>
    <numFmt numFmtId="185" formatCode="mmmmyyyy"/>
    <numFmt numFmtId="186" formatCode="mmmm\-yyyy\l"/>
    <numFmt numFmtId="187" formatCode="[$-409]hh:mm:ss\ AM/PM"/>
    <numFmt numFmtId="188" formatCode="mmmm\ yyyy"/>
    <numFmt numFmtId="189" formatCode="0.0"/>
    <numFmt numFmtId="190" formatCode="0.0000"/>
    <numFmt numFmtId="191" formatCode="0.00000"/>
    <numFmt numFmtId="192" formatCode="[$-809]dd\ mmmm\ yyyy"/>
    <numFmt numFmtId="193" formatCode="00000"/>
    <numFmt numFmtId="194" formatCode="#\ ##0"/>
    <numFmt numFmtId="195" formatCode="#,##0.00;[Red]#,##0.00"/>
    <numFmt numFmtId="196" formatCode="&quot;R&quot;\ 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#"/>
    <numFmt numFmtId="202" formatCode="#\ ##"/>
    <numFmt numFmtId="203" formatCode="#\ #"/>
    <numFmt numFmtId="204" formatCode="#\ ###"/>
    <numFmt numFmtId="205" formatCode="#\ ###\ ###"/>
    <numFmt numFmtId="206" formatCode="#\ ####"/>
    <numFmt numFmtId="207" formatCode="&quot;R&quot;#,##0.00"/>
    <numFmt numFmtId="208" formatCode="&quot;R&quot;\ #,##0"/>
    <numFmt numFmtId="209" formatCode="[$-F800]dddd\,\ mmmm\ dd\,\ yyyy"/>
    <numFmt numFmtId="210" formatCode="#,###,###"/>
    <numFmt numFmtId="211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2" fontId="7" fillId="0" borderId="0">
      <alignment horizontal="left" vertical="top"/>
      <protection/>
    </xf>
    <xf numFmtId="1" fontId="8" fillId="0" borderId="0">
      <alignment horizontal="left" vertical="top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2" fontId="0" fillId="0" borderId="11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right" indent="1"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 horizontal="right" indent="1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 indent="1"/>
    </xf>
    <xf numFmtId="2" fontId="0" fillId="0" borderId="0" xfId="0" applyNumberFormat="1" applyFont="1" applyBorder="1" applyAlignment="1">
      <alignment horizontal="right" indent="1"/>
    </xf>
    <xf numFmtId="2" fontId="3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right" indent="1"/>
    </xf>
    <xf numFmtId="2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04" fontId="0" fillId="0" borderId="12" xfId="0" applyNumberFormat="1" applyBorder="1" applyAlignment="1">
      <alignment horizontal="right" indent="1"/>
    </xf>
    <xf numFmtId="1" fontId="0" fillId="0" borderId="12" xfId="0" applyNumberFormat="1" applyBorder="1" applyAlignment="1">
      <alignment horizontal="right" indent="1"/>
    </xf>
    <xf numFmtId="2" fontId="3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9" fontId="0" fillId="0" borderId="0" xfId="0" applyNumberFormat="1" applyFill="1" applyAlignment="1">
      <alignment horizontal="left" indent="1"/>
    </xf>
    <xf numFmtId="2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181" fontId="0" fillId="0" borderId="0" xfId="0" applyNumberFormat="1" applyFill="1" applyAlignment="1">
      <alignment horizontal="left" indent="1"/>
    </xf>
    <xf numFmtId="10" fontId="0" fillId="0" borderId="0" xfId="0" applyNumberFormat="1" applyFill="1" applyAlignment="1">
      <alignment horizontal="left" indent="1"/>
    </xf>
    <xf numFmtId="1" fontId="0" fillId="0" borderId="0" xfId="0" applyNumberFormat="1" applyAlignment="1">
      <alignment horizontal="left" indent="1"/>
    </xf>
    <xf numFmtId="10" fontId="0" fillId="0" borderId="0" xfId="0" applyNumberFormat="1" applyAlignment="1">
      <alignment horizontal="left" indent="1"/>
    </xf>
    <xf numFmtId="2" fontId="11" fillId="0" borderId="1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04" fontId="0" fillId="0" borderId="12" xfId="0" applyNumberFormat="1" applyFont="1" applyBorder="1" applyAlignment="1">
      <alignment horizontal="right" indent="1"/>
    </xf>
    <xf numFmtId="2" fontId="0" fillId="0" borderId="0" xfId="0" applyNumberFormat="1" applyFill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indent="1"/>
    </xf>
    <xf numFmtId="4" fontId="0" fillId="0" borderId="0" xfId="0" applyNumberFormat="1" applyFon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2" fontId="0" fillId="0" borderId="12" xfId="0" applyNumberFormat="1" applyBorder="1" applyAlignment="1">
      <alignment/>
    </xf>
    <xf numFmtId="189" fontId="0" fillId="0" borderId="13" xfId="0" applyNumberFormat="1" applyBorder="1" applyAlignment="1">
      <alignment horizontal="right" indent="1"/>
    </xf>
    <xf numFmtId="4" fontId="0" fillId="0" borderId="13" xfId="0" applyNumberFormat="1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4" fontId="0" fillId="0" borderId="18" xfId="0" applyNumberFormat="1" applyFon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204" fontId="0" fillId="0" borderId="0" xfId="0" applyNumberFormat="1" applyBorder="1" applyAlignment="1">
      <alignment horizontal="right" indent="1"/>
    </xf>
    <xf numFmtId="0" fontId="1" fillId="0" borderId="0" xfId="0" applyFont="1" applyAlignment="1">
      <alignment/>
    </xf>
    <xf numFmtId="2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right" vertical="center" indent="1"/>
    </xf>
    <xf numFmtId="2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right" indent="1"/>
    </xf>
    <xf numFmtId="2" fontId="0" fillId="0" borderId="18" xfId="0" applyNumberFormat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center"/>
    </xf>
    <xf numFmtId="210" fontId="0" fillId="0" borderId="13" xfId="0" applyNumberFormat="1" applyBorder="1" applyAlignment="1">
      <alignment horizontal="right" indent="1"/>
    </xf>
    <xf numFmtId="210" fontId="0" fillId="0" borderId="18" xfId="0" applyNumberFormat="1" applyBorder="1" applyAlignment="1">
      <alignment horizontal="right" indent="1"/>
    </xf>
    <xf numFmtId="210" fontId="0" fillId="0" borderId="0" xfId="0" applyNumberFormat="1" applyBorder="1" applyAlignment="1">
      <alignment horizontal="right" indent="1"/>
    </xf>
    <xf numFmtId="2" fontId="11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10" fontId="0" fillId="0" borderId="0" xfId="0" applyNumberFormat="1" applyAlignment="1">
      <alignment horizontal="left" indent="1"/>
    </xf>
    <xf numFmtId="2" fontId="0" fillId="0" borderId="0" xfId="0" applyNumberFormat="1" applyFill="1" applyBorder="1" applyAlignment="1">
      <alignment/>
    </xf>
    <xf numFmtId="210" fontId="0" fillId="0" borderId="10" xfId="0" applyNumberFormat="1" applyFont="1" applyBorder="1" applyAlignment="1">
      <alignment horizontal="right" indent="1"/>
    </xf>
    <xf numFmtId="2" fontId="2" fillId="0" borderId="0" xfId="0" applyNumberFormat="1" applyFont="1" applyFill="1" applyAlignment="1">
      <alignment/>
    </xf>
    <xf numFmtId="211" fontId="0" fillId="0" borderId="13" xfId="0" applyNumberFormat="1" applyBorder="1" applyAlignment="1">
      <alignment horizontal="right" indent="1"/>
    </xf>
    <xf numFmtId="2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4" fontId="11" fillId="0" borderId="14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 indent="1"/>
    </xf>
    <xf numFmtId="210" fontId="0" fillId="0" borderId="0" xfId="0" applyNumberFormat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0" fillId="0" borderId="0" xfId="0" applyNumberFormat="1" applyAlignment="1">
      <alignment horizontal="right" indent="1"/>
    </xf>
    <xf numFmtId="196" fontId="0" fillId="0" borderId="0" xfId="0" applyNumberFormat="1" applyAlignment="1">
      <alignment horizontal="right" indent="1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8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1" fontId="3" fillId="0" borderId="0" xfId="0" applyNumberFormat="1" applyFont="1" applyAlignment="1">
      <alignment horizontal="right"/>
    </xf>
    <xf numFmtId="2" fontId="4" fillId="0" borderId="20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 horizontal="right" indent="1"/>
    </xf>
    <xf numFmtId="2" fontId="0" fillId="0" borderId="17" xfId="0" applyNumberFormat="1" applyBorder="1" applyAlignment="1">
      <alignment/>
    </xf>
    <xf numFmtId="0" fontId="1" fillId="0" borderId="0" xfId="0" applyFont="1" applyBorder="1" applyAlignment="1">
      <alignment/>
    </xf>
    <xf numFmtId="2" fontId="12" fillId="0" borderId="12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left" vertical="center"/>
    </xf>
    <xf numFmtId="2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2" fontId="16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-1" xfId="49"/>
    <cellStyle name="Head-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00000"/>
  </sheetPr>
  <dimension ref="A1:R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9.8515625" style="1" customWidth="1"/>
    <col min="3" max="3" width="12.8515625" style="1" customWidth="1"/>
    <col min="4" max="4" width="9.57421875" style="3" customWidth="1"/>
    <col min="5" max="5" width="11.7109375" style="3" customWidth="1"/>
    <col min="6" max="6" width="11.28125" style="3" customWidth="1"/>
    <col min="7" max="7" width="12.7109375" style="1" customWidth="1"/>
    <col min="8" max="8" width="9.421875" style="1" customWidth="1"/>
    <col min="9" max="9" width="8.7109375" style="1" customWidth="1"/>
    <col min="10" max="10" width="10.28125" style="1" customWidth="1"/>
    <col min="11" max="11" width="12.7109375" style="1" customWidth="1"/>
    <col min="12" max="13" width="10.28125" style="1" customWidth="1"/>
    <col min="14" max="14" width="11.14062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1:11" ht="18" customHeight="1">
      <c r="A1" s="79" t="s">
        <v>69</v>
      </c>
      <c r="B1" s="79"/>
      <c r="C1" s="79"/>
      <c r="D1" s="79"/>
      <c r="E1" s="79"/>
      <c r="F1" s="79"/>
      <c r="I1" s="127" t="s">
        <v>77</v>
      </c>
      <c r="J1" s="127"/>
      <c r="K1" s="2"/>
    </row>
    <row r="2" spans="9:15" ht="12.75" customHeight="1">
      <c r="I2" s="130"/>
      <c r="J2" s="131"/>
      <c r="K2" s="131"/>
      <c r="L2" s="131"/>
      <c r="M2" s="129"/>
      <c r="N2" s="129"/>
      <c r="O2" s="129"/>
    </row>
    <row r="3" spans="1:8" ht="18" customHeight="1">
      <c r="A3" s="144" t="s">
        <v>96</v>
      </c>
      <c r="B3" s="80"/>
      <c r="C3" s="81"/>
      <c r="D3" s="81"/>
      <c r="E3" s="81"/>
      <c r="F3" s="81"/>
      <c r="G3" s="81"/>
      <c r="H3" s="82"/>
    </row>
    <row r="4" spans="1:8" s="15" customFormat="1" ht="6" customHeight="1">
      <c r="A4" s="84"/>
      <c r="B4" s="80"/>
      <c r="C4" s="81"/>
      <c r="D4" s="81"/>
      <c r="E4" s="81"/>
      <c r="F4" s="81"/>
      <c r="G4" s="81"/>
      <c r="H4" s="82"/>
    </row>
    <row r="5" spans="1:15" ht="12.75">
      <c r="A5" s="39" t="s">
        <v>88</v>
      </c>
      <c r="B5" s="39" t="s">
        <v>23</v>
      </c>
      <c r="C5" s="117" t="s">
        <v>6</v>
      </c>
      <c r="D5" s="32" t="s">
        <v>6</v>
      </c>
      <c r="E5" s="32" t="s">
        <v>5</v>
      </c>
      <c r="F5" s="32" t="s">
        <v>6</v>
      </c>
      <c r="G5" s="114" t="s">
        <v>87</v>
      </c>
      <c r="H5" s="33" t="s">
        <v>8</v>
      </c>
      <c r="I5" s="33" t="s">
        <v>33</v>
      </c>
      <c r="J5" s="39" t="s">
        <v>9</v>
      </c>
      <c r="K5" s="111" t="s">
        <v>85</v>
      </c>
      <c r="L5" s="86" t="s">
        <v>73</v>
      </c>
      <c r="M5" s="86" t="s">
        <v>73</v>
      </c>
      <c r="N5" s="39" t="s">
        <v>73</v>
      </c>
      <c r="O5" s="39" t="s">
        <v>73</v>
      </c>
    </row>
    <row r="6" spans="1:15" ht="12.75">
      <c r="A6" s="96" t="s">
        <v>26</v>
      </c>
      <c r="B6" s="38" t="s">
        <v>49</v>
      </c>
      <c r="C6" s="118" t="s">
        <v>47</v>
      </c>
      <c r="D6" s="34" t="s">
        <v>28</v>
      </c>
      <c r="E6" s="34" t="s">
        <v>31</v>
      </c>
      <c r="F6" s="34" t="s">
        <v>32</v>
      </c>
      <c r="G6" s="115" t="s">
        <v>37</v>
      </c>
      <c r="H6" s="115" t="s">
        <v>37</v>
      </c>
      <c r="I6" s="35" t="s">
        <v>35</v>
      </c>
      <c r="J6" s="38" t="s">
        <v>35</v>
      </c>
      <c r="K6" s="112" t="s">
        <v>39</v>
      </c>
      <c r="L6" s="35" t="s">
        <v>6</v>
      </c>
      <c r="M6" s="35" t="s">
        <v>9</v>
      </c>
      <c r="N6" s="35" t="s">
        <v>6</v>
      </c>
      <c r="O6" s="35" t="s">
        <v>6</v>
      </c>
    </row>
    <row r="7" spans="1:15" ht="12.75">
      <c r="A7" s="38"/>
      <c r="B7" s="116"/>
      <c r="C7" s="118" t="s">
        <v>48</v>
      </c>
      <c r="D7" s="34" t="s">
        <v>29</v>
      </c>
      <c r="E7" s="35"/>
      <c r="F7" s="31"/>
      <c r="G7" s="30"/>
      <c r="H7" s="35"/>
      <c r="I7" s="35" t="s">
        <v>37</v>
      </c>
      <c r="J7" s="38" t="s">
        <v>37</v>
      </c>
      <c r="K7" s="113" t="s">
        <v>86</v>
      </c>
      <c r="L7" s="35" t="s">
        <v>43</v>
      </c>
      <c r="M7" s="35" t="s">
        <v>41</v>
      </c>
      <c r="N7" s="38" t="s">
        <v>9</v>
      </c>
      <c r="O7" s="38" t="s">
        <v>9</v>
      </c>
    </row>
    <row r="8" spans="1:15" ht="12.75">
      <c r="A8" s="38"/>
      <c r="B8" s="38"/>
      <c r="C8" s="34"/>
      <c r="D8" s="34"/>
      <c r="E8" s="35"/>
      <c r="F8" s="31"/>
      <c r="G8" s="30"/>
      <c r="H8" s="35"/>
      <c r="I8" s="35"/>
      <c r="J8" s="38" t="s">
        <v>45</v>
      </c>
      <c r="K8" s="38" t="s">
        <v>37</v>
      </c>
      <c r="L8" s="35" t="s">
        <v>40</v>
      </c>
      <c r="M8" s="35" t="s">
        <v>37</v>
      </c>
      <c r="N8" s="38" t="s">
        <v>40</v>
      </c>
      <c r="O8" s="38" t="s">
        <v>40</v>
      </c>
    </row>
    <row r="9" spans="1:15" ht="12.75">
      <c r="A9" s="38"/>
      <c r="B9" s="38"/>
      <c r="C9" s="34"/>
      <c r="D9" s="34"/>
      <c r="E9" s="35"/>
      <c r="F9" s="31"/>
      <c r="G9" s="30"/>
      <c r="H9" s="35"/>
      <c r="I9" s="35"/>
      <c r="J9" s="38" t="s">
        <v>8</v>
      </c>
      <c r="K9" s="38"/>
      <c r="L9" s="35"/>
      <c r="M9" s="35"/>
      <c r="N9" s="38"/>
      <c r="O9" s="46" t="s">
        <v>45</v>
      </c>
    </row>
    <row r="10" spans="1:15" ht="12.75">
      <c r="A10" s="38"/>
      <c r="B10" s="38"/>
      <c r="C10" s="34"/>
      <c r="D10" s="34"/>
      <c r="E10" s="35"/>
      <c r="F10" s="31"/>
      <c r="G10" s="30"/>
      <c r="H10" s="35"/>
      <c r="I10" s="35"/>
      <c r="J10" s="35"/>
      <c r="K10" s="35"/>
      <c r="L10" s="35"/>
      <c r="M10" s="35"/>
      <c r="N10" s="38"/>
      <c r="O10" s="35" t="s">
        <v>8</v>
      </c>
    </row>
    <row r="11" spans="1:15" ht="12.75">
      <c r="A11" s="38"/>
      <c r="B11" s="38"/>
      <c r="C11" s="34"/>
      <c r="D11" s="34"/>
      <c r="E11" s="35"/>
      <c r="F11" s="31"/>
      <c r="G11" s="30"/>
      <c r="H11" s="35"/>
      <c r="I11" s="35"/>
      <c r="J11" s="35"/>
      <c r="K11" s="35"/>
      <c r="L11" s="35"/>
      <c r="M11" s="35"/>
      <c r="N11" s="38"/>
      <c r="O11" s="35"/>
    </row>
    <row r="12" spans="1:18" ht="12.75">
      <c r="A12" s="58" t="s">
        <v>11</v>
      </c>
      <c r="B12" s="58"/>
      <c r="C12" s="48" t="s">
        <v>25</v>
      </c>
      <c r="D12" s="36" t="s">
        <v>30</v>
      </c>
      <c r="E12" s="37" t="s">
        <v>25</v>
      </c>
      <c r="F12" s="37" t="s">
        <v>25</v>
      </c>
      <c r="G12" s="38" t="s">
        <v>72</v>
      </c>
      <c r="H12" s="38" t="s">
        <v>72</v>
      </c>
      <c r="I12" s="38" t="s">
        <v>72</v>
      </c>
      <c r="J12" s="38" t="s">
        <v>72</v>
      </c>
      <c r="K12" s="38" t="s">
        <v>67</v>
      </c>
      <c r="L12" s="38" t="s">
        <v>72</v>
      </c>
      <c r="M12" s="38" t="s">
        <v>72</v>
      </c>
      <c r="N12" s="58" t="s">
        <v>72</v>
      </c>
      <c r="O12" s="58" t="s">
        <v>72</v>
      </c>
      <c r="Q12" s="60"/>
      <c r="R12" s="59"/>
    </row>
    <row r="13" spans="1:16" ht="6" customHeight="1">
      <c r="A13" s="40"/>
      <c r="B13" s="41"/>
      <c r="C13" s="41"/>
      <c r="D13" s="42"/>
      <c r="E13" s="42"/>
      <c r="F13" s="42"/>
      <c r="G13" s="42"/>
      <c r="H13" s="43"/>
      <c r="I13" s="43"/>
      <c r="J13" s="43"/>
      <c r="K13" s="43"/>
      <c r="L13" s="43"/>
      <c r="M13" s="41"/>
      <c r="N13" s="41"/>
      <c r="O13" s="41"/>
      <c r="P13" s="87"/>
    </row>
    <row r="14" spans="1:16" ht="12.75">
      <c r="A14" s="102">
        <v>1.1</v>
      </c>
      <c r="B14" s="74">
        <v>1.2941176470588236</v>
      </c>
      <c r="C14" s="92">
        <v>4183</v>
      </c>
      <c r="D14" s="93">
        <v>250</v>
      </c>
      <c r="E14" s="93">
        <v>418.3</v>
      </c>
      <c r="F14" s="100">
        <v>2300.65</v>
      </c>
      <c r="G14" s="70">
        <v>0.18823499999999999</v>
      </c>
      <c r="H14" s="70">
        <v>0.8972535</v>
      </c>
      <c r="I14" s="70">
        <v>1.0854885</v>
      </c>
      <c r="J14" s="71">
        <v>0.18823499999999999</v>
      </c>
      <c r="K14" s="70">
        <v>2.0915</v>
      </c>
      <c r="L14" s="70">
        <v>1.4492500000000001</v>
      </c>
      <c r="M14" s="70">
        <v>1.4701650000000002</v>
      </c>
      <c r="N14" s="88">
        <v>2.5556535</v>
      </c>
      <c r="O14" s="75">
        <v>1.6584</v>
      </c>
      <c r="P14" s="88"/>
    </row>
    <row r="15" spans="1:16" ht="12.75">
      <c r="A15" s="102">
        <v>1.5</v>
      </c>
      <c r="B15" s="74">
        <v>1.7647058823529411</v>
      </c>
      <c r="C15" s="92">
        <v>4949</v>
      </c>
      <c r="D15" s="93">
        <v>250</v>
      </c>
      <c r="E15" s="93">
        <v>494.90000000000003</v>
      </c>
      <c r="F15" s="100">
        <v>2721.95</v>
      </c>
      <c r="G15" s="70">
        <v>0.22270500000000001</v>
      </c>
      <c r="H15" s="70">
        <v>1.0615605000000001</v>
      </c>
      <c r="I15" s="70">
        <v>1.2842655</v>
      </c>
      <c r="J15" s="71">
        <v>0.22270500000000001</v>
      </c>
      <c r="K15" s="70">
        <v>2.4745000000000004</v>
      </c>
      <c r="L15" s="70">
        <v>1.9762499999999998</v>
      </c>
      <c r="M15" s="70">
        <v>2.0009949999999996</v>
      </c>
      <c r="N15" s="88">
        <v>3.2852604999999997</v>
      </c>
      <c r="O15" s="75">
        <v>2.2236999999999996</v>
      </c>
      <c r="P15" s="88"/>
    </row>
    <row r="16" spans="1:16" ht="12.75">
      <c r="A16" s="102">
        <v>2.2</v>
      </c>
      <c r="B16" s="74">
        <v>2.588235294117647</v>
      </c>
      <c r="C16" s="92">
        <v>5927</v>
      </c>
      <c r="D16" s="93">
        <v>250</v>
      </c>
      <c r="E16" s="93">
        <v>592.7</v>
      </c>
      <c r="F16" s="100">
        <v>3259.85</v>
      </c>
      <c r="G16" s="70">
        <v>0.26671500000000004</v>
      </c>
      <c r="H16" s="70">
        <v>1.2713415</v>
      </c>
      <c r="I16" s="70">
        <v>1.5380565</v>
      </c>
      <c r="J16" s="71">
        <v>0.26671500000000004</v>
      </c>
      <c r="K16" s="70">
        <v>2.9635000000000002</v>
      </c>
      <c r="L16" s="70">
        <v>2.8985000000000003</v>
      </c>
      <c r="M16" s="70">
        <v>2.928135</v>
      </c>
      <c r="N16" s="88">
        <v>4.4661915</v>
      </c>
      <c r="O16" s="75">
        <v>3.19485</v>
      </c>
      <c r="P16" s="88"/>
    </row>
    <row r="17" spans="1:16" ht="12.75">
      <c r="A17" s="102">
        <v>3</v>
      </c>
      <c r="B17" s="74">
        <v>3.5294117647058822</v>
      </c>
      <c r="C17" s="92">
        <v>7396</v>
      </c>
      <c r="D17" s="93">
        <v>250</v>
      </c>
      <c r="E17" s="93">
        <v>739.6</v>
      </c>
      <c r="F17" s="100">
        <v>4067.8</v>
      </c>
      <c r="G17" s="70">
        <v>0.33282</v>
      </c>
      <c r="H17" s="70">
        <v>1.5864420000000001</v>
      </c>
      <c r="I17" s="70">
        <v>1.9192620000000002</v>
      </c>
      <c r="J17" s="71">
        <v>0.33282</v>
      </c>
      <c r="K17" s="70">
        <v>3.698</v>
      </c>
      <c r="L17" s="70">
        <v>3.9524999999999997</v>
      </c>
      <c r="M17" s="70">
        <v>3.9894799999999995</v>
      </c>
      <c r="N17" s="88">
        <v>5.908742</v>
      </c>
      <c r="O17" s="75">
        <v>4.322299999999999</v>
      </c>
      <c r="P17" s="88"/>
    </row>
    <row r="18" spans="1:16" ht="12.75">
      <c r="A18" s="102">
        <v>4</v>
      </c>
      <c r="B18" s="74">
        <v>4.705882352941177</v>
      </c>
      <c r="C18" s="92">
        <v>8600</v>
      </c>
      <c r="D18" s="93">
        <v>250</v>
      </c>
      <c r="E18" s="93">
        <v>860</v>
      </c>
      <c r="F18" s="100">
        <v>4730</v>
      </c>
      <c r="G18" s="70">
        <v>0.387</v>
      </c>
      <c r="H18" s="70">
        <v>1.8447</v>
      </c>
      <c r="I18" s="70">
        <v>2.2317</v>
      </c>
      <c r="J18" s="71">
        <v>0.387</v>
      </c>
      <c r="K18" s="70">
        <v>4.3</v>
      </c>
      <c r="L18" s="70">
        <v>5.27</v>
      </c>
      <c r="M18" s="70">
        <v>5.313</v>
      </c>
      <c r="N18" s="88">
        <v>7.5447</v>
      </c>
      <c r="O18" s="75">
        <v>5.699999999999999</v>
      </c>
      <c r="P18" s="88"/>
    </row>
    <row r="19" spans="1:16" ht="12.75">
      <c r="A19" s="102">
        <v>5.5</v>
      </c>
      <c r="B19" s="74">
        <v>6.470588235294118</v>
      </c>
      <c r="C19" s="92">
        <v>12046</v>
      </c>
      <c r="D19" s="93">
        <v>250</v>
      </c>
      <c r="E19" s="93">
        <v>1204.6000000000001</v>
      </c>
      <c r="F19" s="100">
        <v>6625.3</v>
      </c>
      <c r="G19" s="70">
        <v>0.5420699999999999</v>
      </c>
      <c r="H19" s="70">
        <v>2.583867</v>
      </c>
      <c r="I19" s="70">
        <v>3.125937</v>
      </c>
      <c r="J19" s="71">
        <v>0.5420699999999999</v>
      </c>
      <c r="K19" s="70">
        <v>6.023000000000001</v>
      </c>
      <c r="L19" s="70">
        <v>7.24625</v>
      </c>
      <c r="M19" s="70">
        <v>7.30648</v>
      </c>
      <c r="N19" s="88">
        <v>10.432417</v>
      </c>
      <c r="O19" s="75">
        <v>7.8485499999999995</v>
      </c>
      <c r="P19" s="88"/>
    </row>
    <row r="20" spans="1:16" ht="12.75">
      <c r="A20" s="102">
        <v>7.5</v>
      </c>
      <c r="B20" s="74">
        <v>8.823529411764707</v>
      </c>
      <c r="C20" s="92">
        <v>13276</v>
      </c>
      <c r="D20" s="93">
        <v>250</v>
      </c>
      <c r="E20" s="93">
        <v>1327.6000000000001</v>
      </c>
      <c r="F20" s="100">
        <v>7301.8</v>
      </c>
      <c r="G20" s="70">
        <v>0.59742</v>
      </c>
      <c r="H20" s="70">
        <v>2.8477020000000004</v>
      </c>
      <c r="I20" s="70">
        <v>3.4451220000000005</v>
      </c>
      <c r="J20" s="71">
        <v>0.59742</v>
      </c>
      <c r="K20" s="70">
        <v>6.638000000000001</v>
      </c>
      <c r="L20" s="70">
        <v>9.88125</v>
      </c>
      <c r="M20" s="70">
        <v>9.94763</v>
      </c>
      <c r="N20" s="88">
        <v>13.392752000000002</v>
      </c>
      <c r="O20" s="75">
        <v>10.54505</v>
      </c>
      <c r="P20" s="88"/>
    </row>
    <row r="21" spans="1:16" ht="12.75">
      <c r="A21" s="102">
        <v>11</v>
      </c>
      <c r="B21" s="74">
        <v>12.941176470588236</v>
      </c>
      <c r="C21" s="92">
        <v>21959</v>
      </c>
      <c r="D21" s="93">
        <v>250</v>
      </c>
      <c r="E21" s="93">
        <v>2195.9</v>
      </c>
      <c r="F21" s="100">
        <v>12077.45</v>
      </c>
      <c r="G21" s="70">
        <v>0.9881549999999999</v>
      </c>
      <c r="H21" s="70">
        <v>4.7102055</v>
      </c>
      <c r="I21" s="70">
        <v>5.6983605</v>
      </c>
      <c r="J21" s="71">
        <v>0.9881549999999999</v>
      </c>
      <c r="K21" s="70">
        <v>10.9795</v>
      </c>
      <c r="L21" s="70">
        <v>14.4925</v>
      </c>
      <c r="M21" s="70">
        <v>14.602295</v>
      </c>
      <c r="N21" s="88">
        <v>20.300655499999998</v>
      </c>
      <c r="O21" s="75">
        <v>15.59045</v>
      </c>
      <c r="P21" s="88"/>
    </row>
    <row r="22" spans="1:16" ht="12.75">
      <c r="A22" s="102">
        <v>15</v>
      </c>
      <c r="B22" s="74">
        <v>17.647058823529413</v>
      </c>
      <c r="C22" s="92">
        <v>25773</v>
      </c>
      <c r="D22" s="93">
        <v>250</v>
      </c>
      <c r="E22" s="93">
        <v>2577.3</v>
      </c>
      <c r="F22" s="100">
        <v>14175.15</v>
      </c>
      <c r="G22" s="70">
        <v>1.159785</v>
      </c>
      <c r="H22" s="70">
        <v>5.5283085000000005</v>
      </c>
      <c r="I22" s="70">
        <v>6.688093500000001</v>
      </c>
      <c r="J22" s="71">
        <v>1.159785</v>
      </c>
      <c r="K22" s="70">
        <v>12.886500000000002</v>
      </c>
      <c r="L22" s="70">
        <v>19.7625</v>
      </c>
      <c r="M22" s="70">
        <v>19.891365</v>
      </c>
      <c r="N22" s="88">
        <v>26.5794585</v>
      </c>
      <c r="O22" s="75">
        <v>21.05115</v>
      </c>
      <c r="P22" s="88"/>
    </row>
    <row r="23" spans="1:16" ht="12.75">
      <c r="A23" s="102">
        <v>18.5</v>
      </c>
      <c r="B23" s="74">
        <v>21.764705882352942</v>
      </c>
      <c r="C23" s="92">
        <v>29958</v>
      </c>
      <c r="D23" s="93">
        <v>250</v>
      </c>
      <c r="E23" s="93">
        <v>2995.8</v>
      </c>
      <c r="F23" s="100">
        <v>16476.9</v>
      </c>
      <c r="G23" s="70">
        <v>1.3481100000000001</v>
      </c>
      <c r="H23" s="70">
        <v>6.425991000000001</v>
      </c>
      <c r="I23" s="70">
        <v>7.774101000000001</v>
      </c>
      <c r="J23" s="71">
        <v>1.3481100000000001</v>
      </c>
      <c r="K23" s="70">
        <v>14.979000000000001</v>
      </c>
      <c r="L23" s="70">
        <v>24.37375</v>
      </c>
      <c r="M23" s="70">
        <v>24.52354</v>
      </c>
      <c r="N23" s="88">
        <v>32.297641</v>
      </c>
      <c r="O23" s="75">
        <v>25.871650000000002</v>
      </c>
      <c r="P23" s="88"/>
    </row>
    <row r="24" spans="1:16" ht="12.75">
      <c r="A24" s="102">
        <v>22</v>
      </c>
      <c r="B24" s="74">
        <v>25.88235294117647</v>
      </c>
      <c r="C24" s="92">
        <v>38037</v>
      </c>
      <c r="D24" s="93">
        <v>250</v>
      </c>
      <c r="E24" s="93">
        <v>3803.7000000000003</v>
      </c>
      <c r="F24" s="100">
        <v>20920.35</v>
      </c>
      <c r="G24" s="70">
        <v>1.7116650000000002</v>
      </c>
      <c r="H24" s="70">
        <v>8.1589365</v>
      </c>
      <c r="I24" s="70">
        <v>9.8706015</v>
      </c>
      <c r="J24" s="71">
        <v>1.7116650000000002</v>
      </c>
      <c r="K24" s="70">
        <v>19.018500000000003</v>
      </c>
      <c r="L24" s="70">
        <v>28.985</v>
      </c>
      <c r="M24" s="70">
        <v>29.175185</v>
      </c>
      <c r="N24" s="88">
        <v>39.0457865</v>
      </c>
      <c r="O24" s="75">
        <v>30.88685</v>
      </c>
      <c r="P24" s="88"/>
    </row>
    <row r="25" spans="1:16" ht="12.75">
      <c r="A25" s="102">
        <v>30</v>
      </c>
      <c r="B25" s="74">
        <v>35.294117647058826</v>
      </c>
      <c r="C25" s="92">
        <v>47774</v>
      </c>
      <c r="D25" s="93">
        <v>250</v>
      </c>
      <c r="E25" s="93">
        <v>4777.400000000001</v>
      </c>
      <c r="F25" s="100">
        <v>26275.7</v>
      </c>
      <c r="G25" s="70">
        <v>2.14983</v>
      </c>
      <c r="H25" s="70">
        <v>10.247523000000001</v>
      </c>
      <c r="I25" s="70">
        <v>12.397353</v>
      </c>
      <c r="J25" s="71">
        <v>2.14983</v>
      </c>
      <c r="K25" s="70">
        <v>23.887000000000004</v>
      </c>
      <c r="L25" s="70">
        <v>39.525</v>
      </c>
      <c r="M25" s="70">
        <v>39.76387</v>
      </c>
      <c r="N25" s="88">
        <v>52.161223</v>
      </c>
      <c r="O25" s="75">
        <v>41.9137</v>
      </c>
      <c r="P25" s="88"/>
    </row>
    <row r="26" spans="1:16" ht="12.75">
      <c r="A26" s="102">
        <v>37</v>
      </c>
      <c r="B26" s="74">
        <v>43.529411764705884</v>
      </c>
      <c r="C26" s="92">
        <v>54323</v>
      </c>
      <c r="D26" s="93">
        <v>250</v>
      </c>
      <c r="E26" s="93">
        <v>5432.3</v>
      </c>
      <c r="F26" s="100">
        <v>29877.65</v>
      </c>
      <c r="G26" s="70">
        <v>2.4445349999999997</v>
      </c>
      <c r="H26" s="70">
        <v>11.652283500000001</v>
      </c>
      <c r="I26" s="70">
        <v>14.096818500000001</v>
      </c>
      <c r="J26" s="71">
        <v>2.4445349999999997</v>
      </c>
      <c r="K26" s="70">
        <v>27.1615</v>
      </c>
      <c r="L26" s="70">
        <v>48.7475</v>
      </c>
      <c r="M26" s="70">
        <v>49.019115</v>
      </c>
      <c r="N26" s="88">
        <v>63.1159335</v>
      </c>
      <c r="O26" s="75">
        <v>51.46365</v>
      </c>
      <c r="P26" s="88"/>
    </row>
    <row r="27" spans="1:16" ht="12.75">
      <c r="A27" s="102">
        <v>45</v>
      </c>
      <c r="B27" s="74">
        <v>52.94117647058824</v>
      </c>
      <c r="C27" s="92">
        <v>70697</v>
      </c>
      <c r="D27" s="93">
        <v>250</v>
      </c>
      <c r="E27" s="93">
        <v>7069.700000000001</v>
      </c>
      <c r="F27" s="100">
        <v>38883.35</v>
      </c>
      <c r="G27" s="70">
        <v>3.181365</v>
      </c>
      <c r="H27" s="70">
        <v>15.1645065</v>
      </c>
      <c r="I27" s="70">
        <v>18.3458715</v>
      </c>
      <c r="J27" s="71">
        <v>3.181365</v>
      </c>
      <c r="K27" s="70">
        <v>35.3485</v>
      </c>
      <c r="L27" s="70">
        <v>59.2875</v>
      </c>
      <c r="M27" s="70">
        <v>59.640985</v>
      </c>
      <c r="N27" s="88">
        <v>77.9868565</v>
      </c>
      <c r="O27" s="75">
        <v>62.82235</v>
      </c>
      <c r="P27" s="88"/>
    </row>
    <row r="28" spans="1:16" ht="12.75">
      <c r="A28" s="102">
        <v>55</v>
      </c>
      <c r="B28" s="74">
        <v>64.70588235294117</v>
      </c>
      <c r="C28" s="92">
        <v>88683</v>
      </c>
      <c r="D28" s="93">
        <v>250</v>
      </c>
      <c r="E28" s="93">
        <v>8868.300000000001</v>
      </c>
      <c r="F28" s="100">
        <v>48775.65</v>
      </c>
      <c r="G28" s="70">
        <v>3.990735</v>
      </c>
      <c r="H28" s="70">
        <v>19.022503500000003</v>
      </c>
      <c r="I28" s="70">
        <v>23.013238500000003</v>
      </c>
      <c r="J28" s="71">
        <v>3.990735</v>
      </c>
      <c r="K28" s="70">
        <v>44.3415</v>
      </c>
      <c r="L28" s="70">
        <v>72.4625</v>
      </c>
      <c r="M28" s="70">
        <v>72.90591500000001</v>
      </c>
      <c r="N28" s="88">
        <v>95.91915350000001</v>
      </c>
      <c r="O28" s="75">
        <v>76.89665000000001</v>
      </c>
      <c r="P28" s="88"/>
    </row>
    <row r="29" spans="1:16" ht="12.75">
      <c r="A29" s="102">
        <v>75</v>
      </c>
      <c r="B29" s="74">
        <v>88.23529411764706</v>
      </c>
      <c r="C29" s="92">
        <v>114784</v>
      </c>
      <c r="D29" s="93">
        <v>250</v>
      </c>
      <c r="E29" s="93">
        <v>11478.400000000001</v>
      </c>
      <c r="F29" s="100">
        <v>63131.2</v>
      </c>
      <c r="G29" s="70">
        <v>5.16528</v>
      </c>
      <c r="H29" s="70">
        <v>24.621168</v>
      </c>
      <c r="I29" s="70">
        <v>29.786448</v>
      </c>
      <c r="J29" s="71">
        <v>5.16528</v>
      </c>
      <c r="K29" s="70">
        <v>57.39200000000001</v>
      </c>
      <c r="L29" s="70">
        <v>98.8125</v>
      </c>
      <c r="M29" s="70">
        <v>99.38642</v>
      </c>
      <c r="N29" s="88">
        <v>129.172868</v>
      </c>
      <c r="O29" s="75">
        <v>104.5517</v>
      </c>
      <c r="P29" s="88"/>
    </row>
    <row r="30" spans="1:16" ht="12.75">
      <c r="A30" s="102">
        <v>90</v>
      </c>
      <c r="B30" s="74">
        <v>105.88235294117648</v>
      </c>
      <c r="C30" s="92">
        <v>131329</v>
      </c>
      <c r="D30" s="93">
        <v>250</v>
      </c>
      <c r="E30" s="93">
        <v>13132.900000000001</v>
      </c>
      <c r="F30" s="100">
        <v>72230.95</v>
      </c>
      <c r="G30" s="70">
        <v>5.909805</v>
      </c>
      <c r="H30" s="70">
        <v>28.1700705</v>
      </c>
      <c r="I30" s="70">
        <v>34.0798755</v>
      </c>
      <c r="J30" s="71">
        <v>5.909805</v>
      </c>
      <c r="K30" s="70">
        <v>65.6645</v>
      </c>
      <c r="L30" s="70">
        <v>118.575</v>
      </c>
      <c r="M30" s="70">
        <v>119.231645</v>
      </c>
      <c r="N30" s="88">
        <v>153.3115205</v>
      </c>
      <c r="O30" s="75">
        <v>125.14145</v>
      </c>
      <c r="P30" s="88"/>
    </row>
    <row r="31" spans="1:16" ht="12.75">
      <c r="A31" s="102">
        <v>110</v>
      </c>
      <c r="B31" s="74">
        <v>129.41176470588235</v>
      </c>
      <c r="C31" s="92">
        <v>164554</v>
      </c>
      <c r="D31" s="93">
        <v>250</v>
      </c>
      <c r="E31" s="93">
        <v>16455.4</v>
      </c>
      <c r="F31" s="100">
        <v>90504.7</v>
      </c>
      <c r="G31" s="70">
        <v>7.40493</v>
      </c>
      <c r="H31" s="70">
        <v>35.296833</v>
      </c>
      <c r="I31" s="70">
        <v>42.701763</v>
      </c>
      <c r="J31" s="71">
        <v>7.40493</v>
      </c>
      <c r="K31" s="70">
        <v>82.27700000000002</v>
      </c>
      <c r="L31" s="70">
        <v>144.925</v>
      </c>
      <c r="M31" s="70">
        <v>145.74777</v>
      </c>
      <c r="N31" s="88">
        <v>188.449533</v>
      </c>
      <c r="O31" s="75">
        <v>153.1527</v>
      </c>
      <c r="P31" s="88"/>
    </row>
    <row r="32" spans="1:16" ht="12.75">
      <c r="A32" s="102">
        <v>132</v>
      </c>
      <c r="B32" s="74">
        <v>155.29411764705884</v>
      </c>
      <c r="C32" s="92">
        <v>201485</v>
      </c>
      <c r="D32" s="93">
        <v>250</v>
      </c>
      <c r="E32" s="93">
        <v>20148.5</v>
      </c>
      <c r="F32" s="100">
        <v>110816.75</v>
      </c>
      <c r="G32" s="70">
        <v>9.066825</v>
      </c>
      <c r="H32" s="70">
        <v>43.2185325</v>
      </c>
      <c r="I32" s="70">
        <v>52.2853575</v>
      </c>
      <c r="J32" s="71">
        <v>9.066825</v>
      </c>
      <c r="K32" s="70">
        <v>100.7425</v>
      </c>
      <c r="L32" s="70">
        <v>173.91</v>
      </c>
      <c r="M32" s="70">
        <v>174.917425</v>
      </c>
      <c r="N32" s="88">
        <v>227.2027825</v>
      </c>
      <c r="O32" s="75">
        <v>183.98425</v>
      </c>
      <c r="P32" s="88"/>
    </row>
    <row r="33" spans="1:16" ht="12.75">
      <c r="A33" s="102">
        <v>160</v>
      </c>
      <c r="B33" s="74">
        <v>188.23529411764707</v>
      </c>
      <c r="C33" s="92">
        <v>229064</v>
      </c>
      <c r="D33" s="93">
        <v>250</v>
      </c>
      <c r="E33" s="93">
        <v>22906.4</v>
      </c>
      <c r="F33" s="100">
        <v>125985.2</v>
      </c>
      <c r="G33" s="70">
        <v>10.30788</v>
      </c>
      <c r="H33" s="70">
        <v>49.134228</v>
      </c>
      <c r="I33" s="70">
        <v>59.442108000000005</v>
      </c>
      <c r="J33" s="71">
        <v>10.30788</v>
      </c>
      <c r="K33" s="70">
        <v>114.53200000000001</v>
      </c>
      <c r="L33" s="70">
        <v>210.8</v>
      </c>
      <c r="M33" s="70">
        <v>211.94532</v>
      </c>
      <c r="N33" s="88">
        <v>271.387428</v>
      </c>
      <c r="O33" s="75">
        <v>222.25320000000002</v>
      </c>
      <c r="P33" s="88"/>
    </row>
    <row r="34" spans="1:16" ht="12.75">
      <c r="A34" s="102">
        <v>185</v>
      </c>
      <c r="B34" s="74">
        <v>217.64705882352942</v>
      </c>
      <c r="C34" s="92">
        <v>266240</v>
      </c>
      <c r="D34" s="93">
        <v>250</v>
      </c>
      <c r="E34" s="93">
        <v>26624</v>
      </c>
      <c r="F34" s="100">
        <v>146432</v>
      </c>
      <c r="G34" s="70">
        <v>11.9808</v>
      </c>
      <c r="H34" s="70">
        <v>57.10848</v>
      </c>
      <c r="I34" s="70">
        <v>69.08928</v>
      </c>
      <c r="J34" s="71">
        <v>11.9808</v>
      </c>
      <c r="K34" s="70">
        <v>133.12</v>
      </c>
      <c r="L34" s="70">
        <v>243.7375</v>
      </c>
      <c r="M34" s="70">
        <v>245.0687</v>
      </c>
      <c r="N34" s="88">
        <v>314.15798</v>
      </c>
      <c r="O34" s="75">
        <v>257.0495</v>
      </c>
      <c r="P34" s="88"/>
    </row>
    <row r="35" spans="1:16" ht="12.75">
      <c r="A35" s="102">
        <v>200</v>
      </c>
      <c r="B35" s="74">
        <v>235.29</v>
      </c>
      <c r="C35" s="92">
        <v>273186</v>
      </c>
      <c r="D35" s="93">
        <v>250</v>
      </c>
      <c r="E35" s="93">
        <v>27318.600000000002</v>
      </c>
      <c r="F35" s="100">
        <v>150252.3</v>
      </c>
      <c r="G35" s="70">
        <v>12.29337</v>
      </c>
      <c r="H35" s="70">
        <v>58.598397</v>
      </c>
      <c r="I35" s="70">
        <v>70.891767</v>
      </c>
      <c r="J35" s="71">
        <v>12.29337</v>
      </c>
      <c r="K35" s="70">
        <v>136.59300000000002</v>
      </c>
      <c r="L35" s="70">
        <v>263.5</v>
      </c>
      <c r="M35" s="70">
        <v>264.86593</v>
      </c>
      <c r="N35" s="88">
        <v>335.757697</v>
      </c>
      <c r="O35" s="75">
        <v>277.1593</v>
      </c>
      <c r="P35" s="88"/>
    </row>
    <row r="36" spans="1:16" ht="6" customHeight="1">
      <c r="A36" s="13"/>
      <c r="B36" s="14"/>
      <c r="C36" s="14"/>
      <c r="D36" s="44"/>
      <c r="E36" s="45"/>
      <c r="F36" s="45"/>
      <c r="G36" s="23"/>
      <c r="H36" s="23"/>
      <c r="I36" s="23"/>
      <c r="J36" s="17"/>
      <c r="K36" s="23"/>
      <c r="L36" s="23"/>
      <c r="M36" s="23"/>
      <c r="N36" s="14"/>
      <c r="O36" s="14"/>
      <c r="P36" s="89"/>
    </row>
    <row r="37" spans="1:16" ht="12.75" customHeight="1">
      <c r="A37" s="11"/>
      <c r="B37" s="11"/>
      <c r="C37" s="11"/>
      <c r="D37" s="78"/>
      <c r="E37" s="90"/>
      <c r="F37" s="90"/>
      <c r="G37" s="21"/>
      <c r="H37" s="21"/>
      <c r="I37" s="21"/>
      <c r="J37" s="91"/>
      <c r="K37" s="21"/>
      <c r="L37" s="21"/>
      <c r="M37" s="21"/>
      <c r="N37" s="11"/>
      <c r="O37" s="11"/>
      <c r="P37" s="11"/>
    </row>
    <row r="38" spans="1:11" ht="18" customHeight="1">
      <c r="A38" s="79" t="s">
        <v>69</v>
      </c>
      <c r="B38" s="79"/>
      <c r="C38" s="79"/>
      <c r="D38" s="79"/>
      <c r="E38" s="79"/>
      <c r="F38" s="79"/>
      <c r="I38" s="127" t="s">
        <v>77</v>
      </c>
      <c r="J38" s="127"/>
      <c r="K38" s="2"/>
    </row>
    <row r="39" spans="9:15" ht="12.75" customHeight="1">
      <c r="I39" s="130"/>
      <c r="J39" s="131"/>
      <c r="K39" s="131"/>
      <c r="L39" s="131"/>
      <c r="M39" s="129"/>
      <c r="N39" s="129"/>
      <c r="O39" s="129"/>
    </row>
    <row r="40" spans="1:8" ht="18" customHeight="1">
      <c r="A40" s="144" t="s">
        <v>95</v>
      </c>
      <c r="B40" s="80"/>
      <c r="C40" s="81"/>
      <c r="D40" s="81"/>
      <c r="E40" s="81"/>
      <c r="F40" s="81"/>
      <c r="G40" s="81"/>
      <c r="H40" s="82"/>
    </row>
    <row r="41" spans="1:15" ht="6" customHeight="1">
      <c r="A41" s="84"/>
      <c r="B41" s="80"/>
      <c r="C41" s="81"/>
      <c r="D41" s="81"/>
      <c r="E41" s="81"/>
      <c r="F41" s="81"/>
      <c r="G41" s="81"/>
      <c r="H41" s="82"/>
      <c r="I41" s="15"/>
      <c r="J41" s="15"/>
      <c r="K41" s="15"/>
      <c r="L41" s="15"/>
      <c r="M41" s="15"/>
      <c r="N41" s="15"/>
      <c r="O41" s="15"/>
    </row>
    <row r="42" spans="1:15" ht="12.75">
      <c r="A42" s="39" t="s">
        <v>88</v>
      </c>
      <c r="B42" s="39" t="s">
        <v>23</v>
      </c>
      <c r="C42" s="117" t="s">
        <v>6</v>
      </c>
      <c r="D42" s="32" t="s">
        <v>6</v>
      </c>
      <c r="E42" s="32" t="s">
        <v>5</v>
      </c>
      <c r="F42" s="32" t="s">
        <v>6</v>
      </c>
      <c r="G42" s="114" t="s">
        <v>87</v>
      </c>
      <c r="H42" s="33" t="s">
        <v>8</v>
      </c>
      <c r="I42" s="33" t="s">
        <v>33</v>
      </c>
      <c r="J42" s="39" t="s">
        <v>9</v>
      </c>
      <c r="K42" s="111" t="s">
        <v>85</v>
      </c>
      <c r="L42" s="86" t="s">
        <v>73</v>
      </c>
      <c r="M42" s="86" t="s">
        <v>73</v>
      </c>
      <c r="N42" s="39" t="s">
        <v>73</v>
      </c>
      <c r="O42" s="39" t="s">
        <v>73</v>
      </c>
    </row>
    <row r="43" spans="1:15" ht="12.75">
      <c r="A43" s="96" t="s">
        <v>26</v>
      </c>
      <c r="B43" s="38" t="s">
        <v>49</v>
      </c>
      <c r="C43" s="118" t="s">
        <v>47</v>
      </c>
      <c r="D43" s="34" t="s">
        <v>28</v>
      </c>
      <c r="E43" s="34" t="s">
        <v>31</v>
      </c>
      <c r="F43" s="34" t="s">
        <v>32</v>
      </c>
      <c r="G43" s="115" t="s">
        <v>37</v>
      </c>
      <c r="H43" s="115" t="s">
        <v>37</v>
      </c>
      <c r="I43" s="35" t="s">
        <v>35</v>
      </c>
      <c r="J43" s="38" t="s">
        <v>35</v>
      </c>
      <c r="K43" s="112" t="s">
        <v>39</v>
      </c>
      <c r="L43" s="35" t="s">
        <v>6</v>
      </c>
      <c r="M43" s="35" t="s">
        <v>9</v>
      </c>
      <c r="N43" s="35" t="s">
        <v>6</v>
      </c>
      <c r="O43" s="35" t="s">
        <v>6</v>
      </c>
    </row>
    <row r="44" spans="1:15" ht="12.75">
      <c r="A44" s="38"/>
      <c r="B44" s="116"/>
      <c r="C44" s="118" t="s">
        <v>48</v>
      </c>
      <c r="D44" s="34" t="s">
        <v>29</v>
      </c>
      <c r="E44" s="35"/>
      <c r="F44" s="31"/>
      <c r="G44" s="30"/>
      <c r="H44" s="35"/>
      <c r="I44" s="35" t="s">
        <v>37</v>
      </c>
      <c r="J44" s="38" t="s">
        <v>37</v>
      </c>
      <c r="K44" s="113" t="s">
        <v>86</v>
      </c>
      <c r="L44" s="35" t="s">
        <v>43</v>
      </c>
      <c r="M44" s="35" t="s">
        <v>41</v>
      </c>
      <c r="N44" s="38" t="s">
        <v>9</v>
      </c>
      <c r="O44" s="38" t="s">
        <v>9</v>
      </c>
    </row>
    <row r="45" spans="1:15" ht="12.75">
      <c r="A45" s="38"/>
      <c r="B45" s="38"/>
      <c r="C45" s="34"/>
      <c r="D45" s="34"/>
      <c r="E45" s="35"/>
      <c r="F45" s="31"/>
      <c r="G45" s="30"/>
      <c r="H45" s="35"/>
      <c r="I45" s="35"/>
      <c r="J45" s="38" t="s">
        <v>45</v>
      </c>
      <c r="K45" s="38" t="s">
        <v>37</v>
      </c>
      <c r="L45" s="35" t="s">
        <v>40</v>
      </c>
      <c r="M45" s="35" t="s">
        <v>37</v>
      </c>
      <c r="N45" s="38" t="s">
        <v>40</v>
      </c>
      <c r="O45" s="38" t="s">
        <v>40</v>
      </c>
    </row>
    <row r="46" spans="1:15" ht="12.75">
      <c r="A46" s="38"/>
      <c r="B46" s="38"/>
      <c r="C46" s="34"/>
      <c r="D46" s="34"/>
      <c r="E46" s="35"/>
      <c r="F46" s="31"/>
      <c r="G46" s="30"/>
      <c r="H46" s="35"/>
      <c r="I46" s="35"/>
      <c r="J46" s="38" t="s">
        <v>8</v>
      </c>
      <c r="K46" s="38"/>
      <c r="L46" s="35"/>
      <c r="M46" s="35"/>
      <c r="N46" s="38"/>
      <c r="O46" s="46" t="s">
        <v>45</v>
      </c>
    </row>
    <row r="47" spans="1:15" ht="12.75">
      <c r="A47" s="38"/>
      <c r="B47" s="38"/>
      <c r="C47" s="34"/>
      <c r="D47" s="34"/>
      <c r="E47" s="35"/>
      <c r="F47" s="31"/>
      <c r="G47" s="30"/>
      <c r="H47" s="35"/>
      <c r="I47" s="35"/>
      <c r="J47" s="35"/>
      <c r="K47" s="35"/>
      <c r="L47" s="35"/>
      <c r="M47" s="35"/>
      <c r="N47" s="38"/>
      <c r="O47" s="35" t="s">
        <v>8</v>
      </c>
    </row>
    <row r="48" spans="1:15" ht="12.75">
      <c r="A48" s="38"/>
      <c r="B48" s="38"/>
      <c r="C48" s="34"/>
      <c r="D48" s="34"/>
      <c r="E48" s="35"/>
      <c r="F48" s="31"/>
      <c r="G48" s="30"/>
      <c r="H48" s="35"/>
      <c r="I48" s="35"/>
      <c r="J48" s="35"/>
      <c r="K48" s="35"/>
      <c r="L48" s="35"/>
      <c r="M48" s="35"/>
      <c r="N48" s="38"/>
      <c r="O48" s="35"/>
    </row>
    <row r="49" spans="1:15" ht="12.75">
      <c r="A49" s="58" t="s">
        <v>11</v>
      </c>
      <c r="B49" s="58"/>
      <c r="C49" s="48" t="s">
        <v>25</v>
      </c>
      <c r="D49" s="36" t="s">
        <v>30</v>
      </c>
      <c r="E49" s="37" t="s">
        <v>25</v>
      </c>
      <c r="F49" s="37" t="s">
        <v>25</v>
      </c>
      <c r="G49" s="38" t="s">
        <v>72</v>
      </c>
      <c r="H49" s="38" t="s">
        <v>72</v>
      </c>
      <c r="I49" s="38" t="s">
        <v>72</v>
      </c>
      <c r="J49" s="38" t="s">
        <v>72</v>
      </c>
      <c r="K49" s="38" t="s">
        <v>67</v>
      </c>
      <c r="L49" s="38" t="s">
        <v>72</v>
      </c>
      <c r="M49" s="38" t="s">
        <v>72</v>
      </c>
      <c r="N49" s="58" t="s">
        <v>72</v>
      </c>
      <c r="O49" s="58" t="s">
        <v>72</v>
      </c>
    </row>
    <row r="50" spans="1:15" ht="6" customHeight="1">
      <c r="A50" s="40"/>
      <c r="B50" s="41"/>
      <c r="C50" s="41"/>
      <c r="D50" s="42"/>
      <c r="E50" s="42"/>
      <c r="F50" s="42"/>
      <c r="G50" s="42"/>
      <c r="H50" s="43"/>
      <c r="I50" s="43"/>
      <c r="J50" s="43"/>
      <c r="K50" s="43"/>
      <c r="L50" s="43"/>
      <c r="M50" s="41"/>
      <c r="N50" s="41"/>
      <c r="O50" s="139"/>
    </row>
    <row r="51" spans="1:15" ht="12.75">
      <c r="A51" s="102">
        <v>1.1</v>
      </c>
      <c r="B51" s="74">
        <v>1.2941176470588236</v>
      </c>
      <c r="C51" s="92">
        <v>4183</v>
      </c>
      <c r="D51" s="93">
        <v>500</v>
      </c>
      <c r="E51" s="93">
        <v>418.3</v>
      </c>
      <c r="F51" s="100">
        <v>2300.65</v>
      </c>
      <c r="G51" s="70">
        <v>0.18823499999999999</v>
      </c>
      <c r="H51" s="70">
        <v>0.44862675</v>
      </c>
      <c r="I51" s="70">
        <v>0.63686175</v>
      </c>
      <c r="J51" s="71">
        <v>0.18823499999999999</v>
      </c>
      <c r="K51" s="70">
        <v>2.0915</v>
      </c>
      <c r="L51" s="70">
        <v>1.4492500000000001</v>
      </c>
      <c r="M51" s="70">
        <v>1.4701650000000002</v>
      </c>
      <c r="N51" s="88">
        <v>2.10702675</v>
      </c>
      <c r="O51" s="71">
        <v>1.6584</v>
      </c>
    </row>
    <row r="52" spans="1:15" ht="12.75">
      <c r="A52" s="102">
        <v>1.5</v>
      </c>
      <c r="B52" s="74">
        <v>1.7647058823529411</v>
      </c>
      <c r="C52" s="92">
        <v>4949</v>
      </c>
      <c r="D52" s="93">
        <v>500</v>
      </c>
      <c r="E52" s="93">
        <v>494.90000000000003</v>
      </c>
      <c r="F52" s="100">
        <v>2721.95</v>
      </c>
      <c r="G52" s="70">
        <v>0.22270500000000001</v>
      </c>
      <c r="H52" s="70">
        <v>0.5307802500000001</v>
      </c>
      <c r="I52" s="70">
        <v>0.7534852500000001</v>
      </c>
      <c r="J52" s="71">
        <v>0.22270500000000001</v>
      </c>
      <c r="K52" s="70">
        <v>2.4745000000000004</v>
      </c>
      <c r="L52" s="70">
        <v>1.9762499999999998</v>
      </c>
      <c r="M52" s="70">
        <v>2.0009949999999996</v>
      </c>
      <c r="N52" s="88">
        <v>2.75448025</v>
      </c>
      <c r="O52" s="71">
        <v>2.2236999999999996</v>
      </c>
    </row>
    <row r="53" spans="1:15" ht="12.75">
      <c r="A53" s="102">
        <v>2.2</v>
      </c>
      <c r="B53" s="74">
        <v>2.588235294117647</v>
      </c>
      <c r="C53" s="92">
        <v>5927</v>
      </c>
      <c r="D53" s="93">
        <v>500</v>
      </c>
      <c r="E53" s="93">
        <v>592.7</v>
      </c>
      <c r="F53" s="100">
        <v>3259.85</v>
      </c>
      <c r="G53" s="70">
        <v>0.26671500000000004</v>
      </c>
      <c r="H53" s="70">
        <v>0.63567075</v>
      </c>
      <c r="I53" s="70">
        <v>0.90238575</v>
      </c>
      <c r="J53" s="71">
        <v>0.26671500000000004</v>
      </c>
      <c r="K53" s="70">
        <v>2.9635000000000002</v>
      </c>
      <c r="L53" s="70">
        <v>2.8985000000000003</v>
      </c>
      <c r="M53" s="70">
        <v>2.928135</v>
      </c>
      <c r="N53" s="88">
        <v>3.8305207500000003</v>
      </c>
      <c r="O53" s="71">
        <v>3.19485</v>
      </c>
    </row>
    <row r="54" spans="1:15" ht="12.75">
      <c r="A54" s="102">
        <v>3</v>
      </c>
      <c r="B54" s="74">
        <v>3.5294117647058822</v>
      </c>
      <c r="C54" s="92">
        <v>7396</v>
      </c>
      <c r="D54" s="93">
        <v>500</v>
      </c>
      <c r="E54" s="93">
        <v>739.6</v>
      </c>
      <c r="F54" s="100">
        <v>4067.8</v>
      </c>
      <c r="G54" s="70">
        <v>0.33282</v>
      </c>
      <c r="H54" s="70">
        <v>0.7932210000000001</v>
      </c>
      <c r="I54" s="70">
        <v>1.126041</v>
      </c>
      <c r="J54" s="71">
        <v>0.33282</v>
      </c>
      <c r="K54" s="70">
        <v>3.698</v>
      </c>
      <c r="L54" s="70">
        <v>3.9524999999999997</v>
      </c>
      <c r="M54" s="70">
        <v>3.9894799999999995</v>
      </c>
      <c r="N54" s="88">
        <v>5.115520999999999</v>
      </c>
      <c r="O54" s="71">
        <v>4.322299999999999</v>
      </c>
    </row>
    <row r="55" spans="1:15" ht="12.75">
      <c r="A55" s="102">
        <v>4</v>
      </c>
      <c r="B55" s="74">
        <v>4.705882352941177</v>
      </c>
      <c r="C55" s="92">
        <v>8600</v>
      </c>
      <c r="D55" s="93">
        <v>500</v>
      </c>
      <c r="E55" s="93">
        <v>860</v>
      </c>
      <c r="F55" s="100">
        <v>4730</v>
      </c>
      <c r="G55" s="70">
        <v>0.387</v>
      </c>
      <c r="H55" s="70">
        <v>0.92235</v>
      </c>
      <c r="I55" s="70">
        <v>1.30935</v>
      </c>
      <c r="J55" s="71">
        <v>0.387</v>
      </c>
      <c r="K55" s="70">
        <v>4.3</v>
      </c>
      <c r="L55" s="70">
        <v>5.27</v>
      </c>
      <c r="M55" s="70">
        <v>5.313</v>
      </c>
      <c r="N55" s="88">
        <v>6.62235</v>
      </c>
      <c r="O55" s="71">
        <v>5.699999999999999</v>
      </c>
    </row>
    <row r="56" spans="1:15" ht="12.75">
      <c r="A56" s="102">
        <v>5.5</v>
      </c>
      <c r="B56" s="74">
        <v>6.470588235294118</v>
      </c>
      <c r="C56" s="92">
        <v>12046</v>
      </c>
      <c r="D56" s="93">
        <v>500</v>
      </c>
      <c r="E56" s="93">
        <v>1204.6000000000001</v>
      </c>
      <c r="F56" s="100">
        <v>6625.3</v>
      </c>
      <c r="G56" s="70">
        <v>0.5420699999999999</v>
      </c>
      <c r="H56" s="70">
        <v>1.2919335</v>
      </c>
      <c r="I56" s="70">
        <v>1.8340035000000001</v>
      </c>
      <c r="J56" s="71">
        <v>0.5420699999999999</v>
      </c>
      <c r="K56" s="70">
        <v>6.023000000000001</v>
      </c>
      <c r="L56" s="70">
        <v>7.24625</v>
      </c>
      <c r="M56" s="70">
        <v>7.30648</v>
      </c>
      <c r="N56" s="88">
        <v>9.1404835</v>
      </c>
      <c r="O56" s="71">
        <v>7.8485499999999995</v>
      </c>
    </row>
    <row r="57" spans="1:15" ht="12.75">
      <c r="A57" s="102">
        <v>7.5</v>
      </c>
      <c r="B57" s="74">
        <v>8.823529411764707</v>
      </c>
      <c r="C57" s="92">
        <v>13276</v>
      </c>
      <c r="D57" s="93">
        <v>500</v>
      </c>
      <c r="E57" s="93">
        <v>1327.6000000000001</v>
      </c>
      <c r="F57" s="100">
        <v>7301.8</v>
      </c>
      <c r="G57" s="70">
        <v>0.59742</v>
      </c>
      <c r="H57" s="70">
        <v>1.4238510000000002</v>
      </c>
      <c r="I57" s="70">
        <v>2.021271</v>
      </c>
      <c r="J57" s="71">
        <v>0.59742</v>
      </c>
      <c r="K57" s="70">
        <v>6.638000000000001</v>
      </c>
      <c r="L57" s="70">
        <v>9.88125</v>
      </c>
      <c r="M57" s="70">
        <v>9.94763</v>
      </c>
      <c r="N57" s="88">
        <v>11.968901</v>
      </c>
      <c r="O57" s="71">
        <v>10.54505</v>
      </c>
    </row>
    <row r="58" spans="1:15" ht="12.75">
      <c r="A58" s="102">
        <v>11</v>
      </c>
      <c r="B58" s="74">
        <v>12.941176470588236</v>
      </c>
      <c r="C58" s="92">
        <v>21959</v>
      </c>
      <c r="D58" s="93">
        <v>500</v>
      </c>
      <c r="E58" s="93">
        <v>2195.9</v>
      </c>
      <c r="F58" s="100">
        <v>12077.45</v>
      </c>
      <c r="G58" s="70">
        <v>0.9881549999999999</v>
      </c>
      <c r="H58" s="70">
        <v>2.35510275</v>
      </c>
      <c r="I58" s="70">
        <v>3.34325775</v>
      </c>
      <c r="J58" s="71">
        <v>0.9881549999999999</v>
      </c>
      <c r="K58" s="70">
        <v>10.9795</v>
      </c>
      <c r="L58" s="70">
        <v>14.4925</v>
      </c>
      <c r="M58" s="70">
        <v>14.602295</v>
      </c>
      <c r="N58" s="88">
        <v>17.94555275</v>
      </c>
      <c r="O58" s="71">
        <v>15.59045</v>
      </c>
    </row>
    <row r="59" spans="1:15" ht="12.75">
      <c r="A59" s="102">
        <v>15</v>
      </c>
      <c r="B59" s="74">
        <v>17.647058823529413</v>
      </c>
      <c r="C59" s="92">
        <v>25773</v>
      </c>
      <c r="D59" s="93">
        <v>500</v>
      </c>
      <c r="E59" s="93">
        <v>2577.3</v>
      </c>
      <c r="F59" s="100">
        <v>14175.15</v>
      </c>
      <c r="G59" s="70">
        <v>1.159785</v>
      </c>
      <c r="H59" s="70">
        <v>2.7641542500000003</v>
      </c>
      <c r="I59" s="70">
        <v>3.92393925</v>
      </c>
      <c r="J59" s="71">
        <v>1.159785</v>
      </c>
      <c r="K59" s="70">
        <v>12.886500000000002</v>
      </c>
      <c r="L59" s="70">
        <v>19.7625</v>
      </c>
      <c r="M59" s="70">
        <v>19.891365</v>
      </c>
      <c r="N59" s="88">
        <v>23.81530425</v>
      </c>
      <c r="O59" s="71">
        <v>21.05115</v>
      </c>
    </row>
    <row r="60" spans="1:15" ht="12.75">
      <c r="A60" s="102">
        <v>18.5</v>
      </c>
      <c r="B60" s="74">
        <v>21.764705882352942</v>
      </c>
      <c r="C60" s="92">
        <v>29958</v>
      </c>
      <c r="D60" s="93">
        <v>500</v>
      </c>
      <c r="E60" s="93">
        <v>2995.8</v>
      </c>
      <c r="F60" s="100">
        <v>16476.9</v>
      </c>
      <c r="G60" s="70">
        <v>1.3481100000000001</v>
      </c>
      <c r="H60" s="70">
        <v>3.2129955000000003</v>
      </c>
      <c r="I60" s="70">
        <v>4.5611055</v>
      </c>
      <c r="J60" s="71">
        <v>1.3481100000000001</v>
      </c>
      <c r="K60" s="70">
        <v>14.979000000000001</v>
      </c>
      <c r="L60" s="70">
        <v>24.37375</v>
      </c>
      <c r="M60" s="70">
        <v>24.52354</v>
      </c>
      <c r="N60" s="88">
        <v>29.0846455</v>
      </c>
      <c r="O60" s="71">
        <v>25.871650000000002</v>
      </c>
    </row>
    <row r="61" spans="1:15" ht="12.75">
      <c r="A61" s="102">
        <v>22</v>
      </c>
      <c r="B61" s="74">
        <v>25.88235294117647</v>
      </c>
      <c r="C61" s="92">
        <v>38037</v>
      </c>
      <c r="D61" s="93">
        <v>500</v>
      </c>
      <c r="E61" s="93">
        <v>3803.7000000000003</v>
      </c>
      <c r="F61" s="100">
        <v>20920.35</v>
      </c>
      <c r="G61" s="70">
        <v>1.7116650000000002</v>
      </c>
      <c r="H61" s="70">
        <v>4.07946825</v>
      </c>
      <c r="I61" s="70">
        <v>5.79113325</v>
      </c>
      <c r="J61" s="71">
        <v>1.7116650000000002</v>
      </c>
      <c r="K61" s="70">
        <v>19.018500000000003</v>
      </c>
      <c r="L61" s="70">
        <v>28.985</v>
      </c>
      <c r="M61" s="70">
        <v>29.175185</v>
      </c>
      <c r="N61" s="88">
        <v>34.96631825</v>
      </c>
      <c r="O61" s="71">
        <v>30.88685</v>
      </c>
    </row>
    <row r="62" spans="1:15" ht="12.75">
      <c r="A62" s="102">
        <v>30</v>
      </c>
      <c r="B62" s="74">
        <v>35.294117647058826</v>
      </c>
      <c r="C62" s="92">
        <v>47774</v>
      </c>
      <c r="D62" s="93">
        <v>500</v>
      </c>
      <c r="E62" s="93">
        <v>4777.400000000001</v>
      </c>
      <c r="F62" s="100">
        <v>26275.7</v>
      </c>
      <c r="G62" s="70">
        <v>2.14983</v>
      </c>
      <c r="H62" s="70">
        <v>5.1237615000000005</v>
      </c>
      <c r="I62" s="70">
        <v>7.2735915</v>
      </c>
      <c r="J62" s="71">
        <v>2.14983</v>
      </c>
      <c r="K62" s="70">
        <v>23.887000000000004</v>
      </c>
      <c r="L62" s="70">
        <v>39.525</v>
      </c>
      <c r="M62" s="70">
        <v>39.76387</v>
      </c>
      <c r="N62" s="88">
        <v>47.0374615</v>
      </c>
      <c r="O62" s="71">
        <v>41.9137</v>
      </c>
    </row>
    <row r="63" spans="1:15" ht="12.75">
      <c r="A63" s="102">
        <v>37</v>
      </c>
      <c r="B63" s="74">
        <v>43.529411764705884</v>
      </c>
      <c r="C63" s="92">
        <v>54323</v>
      </c>
      <c r="D63" s="93">
        <v>500</v>
      </c>
      <c r="E63" s="93">
        <v>5432.3</v>
      </c>
      <c r="F63" s="100">
        <v>29877.65</v>
      </c>
      <c r="G63" s="70">
        <v>2.4445349999999997</v>
      </c>
      <c r="H63" s="70">
        <v>5.826141750000001</v>
      </c>
      <c r="I63" s="70">
        <v>8.27067675</v>
      </c>
      <c r="J63" s="71">
        <v>2.4445349999999997</v>
      </c>
      <c r="K63" s="70">
        <v>27.1615</v>
      </c>
      <c r="L63" s="70">
        <v>48.7475</v>
      </c>
      <c r="M63" s="70">
        <v>49.019115</v>
      </c>
      <c r="N63" s="88">
        <v>57.28979175</v>
      </c>
      <c r="O63" s="71">
        <v>51.46365</v>
      </c>
    </row>
    <row r="64" spans="1:15" ht="12.75">
      <c r="A64" s="102">
        <v>45</v>
      </c>
      <c r="B64" s="74">
        <v>52.94117647058824</v>
      </c>
      <c r="C64" s="92">
        <v>70697</v>
      </c>
      <c r="D64" s="93">
        <v>500</v>
      </c>
      <c r="E64" s="93">
        <v>7069.700000000001</v>
      </c>
      <c r="F64" s="100">
        <v>38883.35</v>
      </c>
      <c r="G64" s="70">
        <v>3.181365</v>
      </c>
      <c r="H64" s="70">
        <v>7.58225325</v>
      </c>
      <c r="I64" s="70">
        <v>10.76361825</v>
      </c>
      <c r="J64" s="71">
        <v>3.181365</v>
      </c>
      <c r="K64" s="70">
        <v>35.3485</v>
      </c>
      <c r="L64" s="70">
        <v>59.2875</v>
      </c>
      <c r="M64" s="70">
        <v>59.640985</v>
      </c>
      <c r="N64" s="88">
        <v>70.40460325000001</v>
      </c>
      <c r="O64" s="71">
        <v>62.82235</v>
      </c>
    </row>
    <row r="65" spans="1:15" ht="12.75">
      <c r="A65" s="102">
        <v>55</v>
      </c>
      <c r="B65" s="74">
        <v>64.70588235294117</v>
      </c>
      <c r="C65" s="92">
        <v>88683</v>
      </c>
      <c r="D65" s="93">
        <v>500</v>
      </c>
      <c r="E65" s="93">
        <v>8868.300000000001</v>
      </c>
      <c r="F65" s="100">
        <v>48775.65</v>
      </c>
      <c r="G65" s="70">
        <v>3.990735</v>
      </c>
      <c r="H65" s="70">
        <v>9.511251750000001</v>
      </c>
      <c r="I65" s="70">
        <v>13.50198675</v>
      </c>
      <c r="J65" s="71">
        <v>3.990735</v>
      </c>
      <c r="K65" s="70">
        <v>44.3415</v>
      </c>
      <c r="L65" s="70">
        <v>72.4625</v>
      </c>
      <c r="M65" s="70">
        <v>72.90591500000001</v>
      </c>
      <c r="N65" s="88">
        <v>86.40790175000001</v>
      </c>
      <c r="O65" s="71">
        <v>76.89665000000001</v>
      </c>
    </row>
    <row r="66" spans="1:15" ht="12.75">
      <c r="A66" s="102">
        <v>75</v>
      </c>
      <c r="B66" s="74">
        <v>88.23529411764706</v>
      </c>
      <c r="C66" s="92">
        <v>114784</v>
      </c>
      <c r="D66" s="93">
        <v>500</v>
      </c>
      <c r="E66" s="93">
        <v>11478.400000000001</v>
      </c>
      <c r="F66" s="100">
        <v>63131.2</v>
      </c>
      <c r="G66" s="70">
        <v>5.16528</v>
      </c>
      <c r="H66" s="70">
        <v>12.310584</v>
      </c>
      <c r="I66" s="70">
        <v>17.475864</v>
      </c>
      <c r="J66" s="71">
        <v>5.16528</v>
      </c>
      <c r="K66" s="70">
        <v>57.39200000000001</v>
      </c>
      <c r="L66" s="70">
        <v>98.8125</v>
      </c>
      <c r="M66" s="70">
        <v>99.38642</v>
      </c>
      <c r="N66" s="88">
        <v>116.862284</v>
      </c>
      <c r="O66" s="71">
        <v>104.5517</v>
      </c>
    </row>
    <row r="67" spans="1:15" ht="12.75">
      <c r="A67" s="102">
        <v>90</v>
      </c>
      <c r="B67" s="74">
        <v>105.88235294117648</v>
      </c>
      <c r="C67" s="92">
        <v>131329</v>
      </c>
      <c r="D67" s="93">
        <v>500</v>
      </c>
      <c r="E67" s="93">
        <v>13132.900000000001</v>
      </c>
      <c r="F67" s="100">
        <v>72230.95</v>
      </c>
      <c r="G67" s="70">
        <v>5.909805</v>
      </c>
      <c r="H67" s="70">
        <v>14.08503525</v>
      </c>
      <c r="I67" s="70">
        <v>19.994840250000003</v>
      </c>
      <c r="J67" s="71">
        <v>5.909805</v>
      </c>
      <c r="K67" s="70">
        <v>65.6645</v>
      </c>
      <c r="L67" s="70">
        <v>118.575</v>
      </c>
      <c r="M67" s="70">
        <v>119.231645</v>
      </c>
      <c r="N67" s="88">
        <v>139.22648525</v>
      </c>
      <c r="O67" s="71">
        <v>125.14145</v>
      </c>
    </row>
    <row r="68" spans="1:15" ht="12.75">
      <c r="A68" s="102">
        <v>110</v>
      </c>
      <c r="B68" s="74">
        <v>129.41176470588235</v>
      </c>
      <c r="C68" s="92">
        <v>164554</v>
      </c>
      <c r="D68" s="93">
        <v>500</v>
      </c>
      <c r="E68" s="93">
        <v>16455.4</v>
      </c>
      <c r="F68" s="100">
        <v>90504.7</v>
      </c>
      <c r="G68" s="70">
        <v>7.40493</v>
      </c>
      <c r="H68" s="70">
        <v>17.6484165</v>
      </c>
      <c r="I68" s="70">
        <v>25.0533465</v>
      </c>
      <c r="J68" s="71">
        <v>7.40493</v>
      </c>
      <c r="K68" s="70">
        <v>82.27700000000002</v>
      </c>
      <c r="L68" s="70">
        <v>144.925</v>
      </c>
      <c r="M68" s="70">
        <v>145.74777</v>
      </c>
      <c r="N68" s="88">
        <v>170.8011165</v>
      </c>
      <c r="O68" s="71">
        <v>153.1527</v>
      </c>
    </row>
    <row r="69" spans="1:15" ht="12.75">
      <c r="A69" s="102">
        <v>132</v>
      </c>
      <c r="B69" s="74">
        <v>155.29411764705884</v>
      </c>
      <c r="C69" s="92">
        <v>201485</v>
      </c>
      <c r="D69" s="93">
        <v>500</v>
      </c>
      <c r="E69" s="93">
        <v>20148.5</v>
      </c>
      <c r="F69" s="100">
        <v>110816.75</v>
      </c>
      <c r="G69" s="70">
        <v>9.066825</v>
      </c>
      <c r="H69" s="70">
        <v>21.60926625</v>
      </c>
      <c r="I69" s="70">
        <v>30.67609125</v>
      </c>
      <c r="J69" s="71">
        <v>9.066825</v>
      </c>
      <c r="K69" s="70">
        <v>100.7425</v>
      </c>
      <c r="L69" s="70">
        <v>173.91</v>
      </c>
      <c r="M69" s="70">
        <v>174.917425</v>
      </c>
      <c r="N69" s="88">
        <v>205.59351625</v>
      </c>
      <c r="O69" s="71">
        <v>183.98425</v>
      </c>
    </row>
    <row r="70" spans="1:15" ht="12.75">
      <c r="A70" s="102">
        <v>160</v>
      </c>
      <c r="B70" s="74">
        <v>188.23529411764707</v>
      </c>
      <c r="C70" s="92">
        <v>229064</v>
      </c>
      <c r="D70" s="93">
        <v>500</v>
      </c>
      <c r="E70" s="93">
        <v>22906.4</v>
      </c>
      <c r="F70" s="100">
        <v>125985.2</v>
      </c>
      <c r="G70" s="70">
        <v>10.30788</v>
      </c>
      <c r="H70" s="70">
        <v>24.567114</v>
      </c>
      <c r="I70" s="70">
        <v>34.874994</v>
      </c>
      <c r="J70" s="71">
        <v>10.30788</v>
      </c>
      <c r="K70" s="70">
        <v>114.53200000000001</v>
      </c>
      <c r="L70" s="70">
        <v>210.8</v>
      </c>
      <c r="M70" s="70">
        <v>211.94532</v>
      </c>
      <c r="N70" s="88">
        <v>246.820314</v>
      </c>
      <c r="O70" s="71">
        <v>222.25320000000002</v>
      </c>
    </row>
    <row r="71" spans="1:15" ht="12.75">
      <c r="A71" s="102">
        <v>185</v>
      </c>
      <c r="B71" s="74">
        <v>217.64705882352942</v>
      </c>
      <c r="C71" s="92">
        <v>266240</v>
      </c>
      <c r="D71" s="93">
        <v>500</v>
      </c>
      <c r="E71" s="93">
        <v>26624</v>
      </c>
      <c r="F71" s="100">
        <v>146432</v>
      </c>
      <c r="G71" s="70">
        <v>11.9808</v>
      </c>
      <c r="H71" s="70">
        <v>28.55424</v>
      </c>
      <c r="I71" s="70">
        <v>40.53504</v>
      </c>
      <c r="J71" s="71">
        <v>11.9808</v>
      </c>
      <c r="K71" s="70">
        <v>133.12</v>
      </c>
      <c r="L71" s="70">
        <v>243.7375</v>
      </c>
      <c r="M71" s="70">
        <v>245.0687</v>
      </c>
      <c r="N71" s="88">
        <v>285.60374</v>
      </c>
      <c r="O71" s="71">
        <v>257.0495</v>
      </c>
    </row>
    <row r="72" spans="1:15" ht="12.75">
      <c r="A72" s="102">
        <v>200</v>
      </c>
      <c r="B72" s="74">
        <v>235.29</v>
      </c>
      <c r="C72" s="92">
        <v>273186</v>
      </c>
      <c r="D72" s="93">
        <v>500</v>
      </c>
      <c r="E72" s="93">
        <v>27318.600000000002</v>
      </c>
      <c r="F72" s="100">
        <v>150252.3</v>
      </c>
      <c r="G72" s="70">
        <v>12.29337</v>
      </c>
      <c r="H72" s="70">
        <v>29.2991985</v>
      </c>
      <c r="I72" s="70">
        <v>41.5925685</v>
      </c>
      <c r="J72" s="71">
        <v>12.29337</v>
      </c>
      <c r="K72" s="70">
        <v>136.59300000000002</v>
      </c>
      <c r="L72" s="70">
        <v>263.5</v>
      </c>
      <c r="M72" s="70">
        <v>264.86593</v>
      </c>
      <c r="N72" s="88">
        <v>306.4584985</v>
      </c>
      <c r="O72" s="71">
        <v>277.1593</v>
      </c>
    </row>
    <row r="73" spans="1:15" ht="6" customHeight="1">
      <c r="A73" s="13"/>
      <c r="B73" s="14"/>
      <c r="C73" s="14"/>
      <c r="D73" s="44"/>
      <c r="E73" s="45"/>
      <c r="F73" s="45"/>
      <c r="G73" s="23"/>
      <c r="H73" s="23"/>
      <c r="I73" s="23"/>
      <c r="J73" s="17"/>
      <c r="K73" s="23"/>
      <c r="L73" s="23"/>
      <c r="M73" s="23"/>
      <c r="N73" s="14"/>
      <c r="O73" s="140"/>
    </row>
    <row r="75" spans="1:11" ht="18" customHeight="1">
      <c r="A75" s="142" t="s">
        <v>69</v>
      </c>
      <c r="B75" s="79"/>
      <c r="C75" s="79"/>
      <c r="D75" s="79"/>
      <c r="E75" s="79"/>
      <c r="F75" s="79"/>
      <c r="I75" s="127" t="s">
        <v>77</v>
      </c>
      <c r="J75" s="127"/>
      <c r="K75" s="2"/>
    </row>
    <row r="76" spans="9:15" ht="12.75">
      <c r="I76" s="130"/>
      <c r="J76" s="131"/>
      <c r="K76" s="131"/>
      <c r="L76" s="131"/>
      <c r="M76" s="129"/>
      <c r="N76" s="129"/>
      <c r="O76" s="129"/>
    </row>
    <row r="77" spans="1:11" ht="18" customHeight="1">
      <c r="A77" s="144" t="s">
        <v>97</v>
      </c>
      <c r="B77" s="145"/>
      <c r="C77" s="146"/>
      <c r="D77" s="146"/>
      <c r="E77" s="146"/>
      <c r="F77" s="146"/>
      <c r="G77" s="146"/>
      <c r="H77" s="146"/>
      <c r="I77" s="147"/>
      <c r="J77" s="147"/>
      <c r="K77" s="147"/>
    </row>
    <row r="78" spans="1:15" ht="6" customHeight="1">
      <c r="A78" s="84"/>
      <c r="B78" s="80"/>
      <c r="C78" s="81"/>
      <c r="D78" s="81"/>
      <c r="E78" s="81"/>
      <c r="F78" s="81"/>
      <c r="G78" s="81"/>
      <c r="H78" s="82"/>
      <c r="I78" s="15"/>
      <c r="J78" s="15"/>
      <c r="K78" s="15"/>
      <c r="L78" s="15"/>
      <c r="M78" s="15"/>
      <c r="N78" s="15"/>
      <c r="O78" s="15"/>
    </row>
    <row r="79" spans="1:15" ht="12.75">
      <c r="A79" s="39" t="s">
        <v>88</v>
      </c>
      <c r="B79" s="39" t="s">
        <v>23</v>
      </c>
      <c r="C79" s="117" t="s">
        <v>6</v>
      </c>
      <c r="D79" s="32" t="s">
        <v>6</v>
      </c>
      <c r="E79" s="32" t="s">
        <v>5</v>
      </c>
      <c r="F79" s="32" t="s">
        <v>6</v>
      </c>
      <c r="G79" s="114" t="s">
        <v>87</v>
      </c>
      <c r="H79" s="33" t="s">
        <v>8</v>
      </c>
      <c r="I79" s="33" t="s">
        <v>33</v>
      </c>
      <c r="J79" s="39" t="s">
        <v>9</v>
      </c>
      <c r="K79" s="111" t="s">
        <v>85</v>
      </c>
      <c r="L79" s="86" t="s">
        <v>73</v>
      </c>
      <c r="M79" s="86" t="s">
        <v>73</v>
      </c>
      <c r="N79" s="39" t="s">
        <v>73</v>
      </c>
      <c r="O79" s="39" t="s">
        <v>73</v>
      </c>
    </row>
    <row r="80" spans="1:15" ht="12.75">
      <c r="A80" s="96" t="s">
        <v>26</v>
      </c>
      <c r="B80" s="38" t="s">
        <v>49</v>
      </c>
      <c r="C80" s="118" t="s">
        <v>47</v>
      </c>
      <c r="D80" s="34" t="s">
        <v>28</v>
      </c>
      <c r="E80" s="34" t="s">
        <v>31</v>
      </c>
      <c r="F80" s="34" t="s">
        <v>32</v>
      </c>
      <c r="G80" s="115" t="s">
        <v>37</v>
      </c>
      <c r="H80" s="115" t="s">
        <v>37</v>
      </c>
      <c r="I80" s="35" t="s">
        <v>35</v>
      </c>
      <c r="J80" s="38" t="s">
        <v>35</v>
      </c>
      <c r="K80" s="112" t="s">
        <v>39</v>
      </c>
      <c r="L80" s="35" t="s">
        <v>6</v>
      </c>
      <c r="M80" s="35" t="s">
        <v>9</v>
      </c>
      <c r="N80" s="35" t="s">
        <v>6</v>
      </c>
      <c r="O80" s="35" t="s">
        <v>6</v>
      </c>
    </row>
    <row r="81" spans="1:15" ht="12.75">
      <c r="A81" s="38"/>
      <c r="B81" s="116"/>
      <c r="C81" s="118" t="s">
        <v>48</v>
      </c>
      <c r="D81" s="34" t="s">
        <v>29</v>
      </c>
      <c r="E81" s="35"/>
      <c r="F81" s="31"/>
      <c r="G81" s="30"/>
      <c r="H81" s="35"/>
      <c r="I81" s="35" t="s">
        <v>37</v>
      </c>
      <c r="J81" s="38" t="s">
        <v>37</v>
      </c>
      <c r="K81" s="113" t="s">
        <v>86</v>
      </c>
      <c r="L81" s="35" t="s">
        <v>43</v>
      </c>
      <c r="M81" s="35" t="s">
        <v>41</v>
      </c>
      <c r="N81" s="38" t="s">
        <v>9</v>
      </c>
      <c r="O81" s="38" t="s">
        <v>9</v>
      </c>
    </row>
    <row r="82" spans="1:15" ht="12.75">
      <c r="A82" s="38"/>
      <c r="B82" s="38"/>
      <c r="C82" s="34"/>
      <c r="D82" s="34"/>
      <c r="E82" s="35"/>
      <c r="F82" s="31"/>
      <c r="G82" s="30"/>
      <c r="H82" s="35"/>
      <c r="I82" s="35"/>
      <c r="J82" s="38" t="s">
        <v>45</v>
      </c>
      <c r="K82" s="38" t="s">
        <v>37</v>
      </c>
      <c r="L82" s="35" t="s">
        <v>40</v>
      </c>
      <c r="M82" s="35" t="s">
        <v>37</v>
      </c>
      <c r="N82" s="38" t="s">
        <v>40</v>
      </c>
      <c r="O82" s="38" t="s">
        <v>40</v>
      </c>
    </row>
    <row r="83" spans="1:15" ht="12.75">
      <c r="A83" s="38"/>
      <c r="B83" s="38"/>
      <c r="C83" s="34"/>
      <c r="D83" s="34"/>
      <c r="E83" s="35"/>
      <c r="F83" s="31"/>
      <c r="G83" s="30"/>
      <c r="H83" s="35"/>
      <c r="I83" s="35"/>
      <c r="J83" s="38" t="s">
        <v>8</v>
      </c>
      <c r="K83" s="38"/>
      <c r="L83" s="35"/>
      <c r="M83" s="35"/>
      <c r="N83" s="38"/>
      <c r="O83" s="46" t="s">
        <v>45</v>
      </c>
    </row>
    <row r="84" spans="1:15" ht="12.75">
      <c r="A84" s="38"/>
      <c r="B84" s="38"/>
      <c r="C84" s="34"/>
      <c r="D84" s="34"/>
      <c r="E84" s="35"/>
      <c r="F84" s="31"/>
      <c r="G84" s="30"/>
      <c r="H84" s="35"/>
      <c r="I84" s="35"/>
      <c r="J84" s="35"/>
      <c r="K84" s="35"/>
      <c r="L84" s="35"/>
      <c r="M84" s="35"/>
      <c r="N84" s="38"/>
      <c r="O84" s="35" t="s">
        <v>8</v>
      </c>
    </row>
    <row r="85" spans="1:15" ht="12.75">
      <c r="A85" s="38"/>
      <c r="B85" s="38"/>
      <c r="C85" s="34"/>
      <c r="D85" s="34"/>
      <c r="E85" s="35"/>
      <c r="F85" s="31"/>
      <c r="G85" s="30"/>
      <c r="H85" s="35"/>
      <c r="I85" s="35"/>
      <c r="J85" s="35"/>
      <c r="K85" s="35"/>
      <c r="L85" s="35"/>
      <c r="M85" s="35"/>
      <c r="N85" s="38"/>
      <c r="O85" s="35"/>
    </row>
    <row r="86" spans="1:15" ht="12.75">
      <c r="A86" s="58" t="s">
        <v>11</v>
      </c>
      <c r="B86" s="58"/>
      <c r="C86" s="48" t="s">
        <v>25</v>
      </c>
      <c r="D86" s="36" t="s">
        <v>30</v>
      </c>
      <c r="E86" s="37" t="s">
        <v>25</v>
      </c>
      <c r="F86" s="37" t="s">
        <v>25</v>
      </c>
      <c r="G86" s="38" t="s">
        <v>72</v>
      </c>
      <c r="H86" s="38" t="s">
        <v>72</v>
      </c>
      <c r="I86" s="38" t="s">
        <v>72</v>
      </c>
      <c r="J86" s="38" t="s">
        <v>72</v>
      </c>
      <c r="K86" s="38" t="s">
        <v>67</v>
      </c>
      <c r="L86" s="38" t="s">
        <v>72</v>
      </c>
      <c r="M86" s="38" t="s">
        <v>72</v>
      </c>
      <c r="N86" s="58" t="s">
        <v>72</v>
      </c>
      <c r="O86" s="58" t="s">
        <v>72</v>
      </c>
    </row>
    <row r="87" spans="1:15" ht="6" customHeight="1">
      <c r="A87" s="40"/>
      <c r="B87" s="41"/>
      <c r="C87" s="41"/>
      <c r="D87" s="42"/>
      <c r="E87" s="42"/>
      <c r="F87" s="42"/>
      <c r="G87" s="42"/>
      <c r="H87" s="43"/>
      <c r="I87" s="43"/>
      <c r="J87" s="43"/>
      <c r="K87" s="43"/>
      <c r="L87" s="43"/>
      <c r="M87" s="41"/>
      <c r="N87" s="41"/>
      <c r="O87" s="139"/>
    </row>
    <row r="88" spans="1:15" ht="12.75">
      <c r="A88" s="102">
        <v>1.1</v>
      </c>
      <c r="B88" s="74">
        <v>1.2941176470588236</v>
      </c>
      <c r="C88" s="92">
        <v>4183</v>
      </c>
      <c r="D88" s="93">
        <v>1500</v>
      </c>
      <c r="E88" s="93">
        <v>418.3</v>
      </c>
      <c r="F88" s="100">
        <v>2300.65</v>
      </c>
      <c r="G88" s="70">
        <v>0.18823499999999999</v>
      </c>
      <c r="H88" s="70">
        <v>0.14954225000000002</v>
      </c>
      <c r="I88" s="70">
        <v>0.33777725000000003</v>
      </c>
      <c r="J88" s="71">
        <v>0.18823499999999999</v>
      </c>
      <c r="K88" s="70">
        <v>2.0915</v>
      </c>
      <c r="L88" s="70">
        <v>1.4492500000000001</v>
      </c>
      <c r="M88" s="70">
        <v>1.4701650000000002</v>
      </c>
      <c r="N88" s="88">
        <v>1.8079422500000002</v>
      </c>
      <c r="O88" s="71">
        <v>1.6584</v>
      </c>
    </row>
    <row r="89" spans="1:15" ht="12.75">
      <c r="A89" s="102">
        <v>1.5</v>
      </c>
      <c r="B89" s="74">
        <v>1.7647058823529411</v>
      </c>
      <c r="C89" s="92">
        <v>4949</v>
      </c>
      <c r="D89" s="93">
        <v>1500</v>
      </c>
      <c r="E89" s="93">
        <v>494.90000000000003</v>
      </c>
      <c r="F89" s="100">
        <v>2721.95</v>
      </c>
      <c r="G89" s="70">
        <v>0.22270500000000001</v>
      </c>
      <c r="H89" s="70">
        <v>0.17692675000000002</v>
      </c>
      <c r="I89" s="70">
        <v>0.39963175000000006</v>
      </c>
      <c r="J89" s="71">
        <v>0.22270500000000001</v>
      </c>
      <c r="K89" s="70">
        <v>2.4745000000000004</v>
      </c>
      <c r="L89" s="70">
        <v>1.9762499999999998</v>
      </c>
      <c r="M89" s="70">
        <v>2.0009949999999996</v>
      </c>
      <c r="N89" s="88">
        <v>2.40062675</v>
      </c>
      <c r="O89" s="71">
        <v>2.2236999999999996</v>
      </c>
    </row>
    <row r="90" spans="1:15" ht="12.75">
      <c r="A90" s="102">
        <v>2.2</v>
      </c>
      <c r="B90" s="74">
        <v>2.588235294117647</v>
      </c>
      <c r="C90" s="92">
        <v>5927</v>
      </c>
      <c r="D90" s="93">
        <v>1500</v>
      </c>
      <c r="E90" s="93">
        <v>592.7</v>
      </c>
      <c r="F90" s="100">
        <v>3259.85</v>
      </c>
      <c r="G90" s="70">
        <v>0.26671500000000004</v>
      </c>
      <c r="H90" s="70">
        <v>0.21189025</v>
      </c>
      <c r="I90" s="70">
        <v>0.47860525000000004</v>
      </c>
      <c r="J90" s="71">
        <v>0.26671500000000004</v>
      </c>
      <c r="K90" s="70">
        <v>2.9635000000000002</v>
      </c>
      <c r="L90" s="70">
        <v>2.8985000000000003</v>
      </c>
      <c r="M90" s="70">
        <v>2.928135</v>
      </c>
      <c r="N90" s="88">
        <v>3.4067402500000004</v>
      </c>
      <c r="O90" s="71">
        <v>3.19485</v>
      </c>
    </row>
    <row r="91" spans="1:15" ht="12.75">
      <c r="A91" s="102">
        <v>3</v>
      </c>
      <c r="B91" s="74">
        <v>3.5294117647058822</v>
      </c>
      <c r="C91" s="92">
        <v>7396</v>
      </c>
      <c r="D91" s="93">
        <v>1500</v>
      </c>
      <c r="E91" s="93">
        <v>739.6</v>
      </c>
      <c r="F91" s="100">
        <v>4067.8</v>
      </c>
      <c r="G91" s="70">
        <v>0.33282</v>
      </c>
      <c r="H91" s="70">
        <v>0.26440700000000006</v>
      </c>
      <c r="I91" s="70">
        <v>0.5972270000000001</v>
      </c>
      <c r="J91" s="71">
        <v>0.33282</v>
      </c>
      <c r="K91" s="70">
        <v>3.698</v>
      </c>
      <c r="L91" s="70">
        <v>3.9524999999999997</v>
      </c>
      <c r="M91" s="70">
        <v>3.9894799999999995</v>
      </c>
      <c r="N91" s="88">
        <v>4.586707</v>
      </c>
      <c r="O91" s="71">
        <v>4.322299999999999</v>
      </c>
    </row>
    <row r="92" spans="1:15" ht="12.75">
      <c r="A92" s="102">
        <v>4</v>
      </c>
      <c r="B92" s="74">
        <v>4.705882352941177</v>
      </c>
      <c r="C92" s="92">
        <v>8600</v>
      </c>
      <c r="D92" s="93">
        <v>1500</v>
      </c>
      <c r="E92" s="93">
        <v>860</v>
      </c>
      <c r="F92" s="100">
        <v>4730</v>
      </c>
      <c r="G92" s="70">
        <v>0.387</v>
      </c>
      <c r="H92" s="70">
        <v>0.30745</v>
      </c>
      <c r="I92" s="70">
        <v>0.69445</v>
      </c>
      <c r="J92" s="71">
        <v>0.387</v>
      </c>
      <c r="K92" s="70">
        <v>4.3</v>
      </c>
      <c r="L92" s="70">
        <v>5.27</v>
      </c>
      <c r="M92" s="70">
        <v>5.313</v>
      </c>
      <c r="N92" s="88">
        <v>6.0074499999999995</v>
      </c>
      <c r="O92" s="71">
        <v>5.699999999999999</v>
      </c>
    </row>
    <row r="93" spans="1:15" ht="12.75">
      <c r="A93" s="102">
        <v>5.5</v>
      </c>
      <c r="B93" s="74">
        <v>6.470588235294118</v>
      </c>
      <c r="C93" s="92">
        <v>12046</v>
      </c>
      <c r="D93" s="93">
        <v>1500</v>
      </c>
      <c r="E93" s="93">
        <v>1204.6000000000001</v>
      </c>
      <c r="F93" s="100">
        <v>6625.3</v>
      </c>
      <c r="G93" s="70">
        <v>0.5420699999999999</v>
      </c>
      <c r="H93" s="70">
        <v>0.43064450000000004</v>
      </c>
      <c r="I93" s="70">
        <v>0.9727144999999999</v>
      </c>
      <c r="J93" s="71">
        <v>0.5420699999999999</v>
      </c>
      <c r="K93" s="70">
        <v>6.023000000000001</v>
      </c>
      <c r="L93" s="70">
        <v>7.24625</v>
      </c>
      <c r="M93" s="70">
        <v>7.30648</v>
      </c>
      <c r="N93" s="88">
        <v>8.2791945</v>
      </c>
      <c r="O93" s="71">
        <v>7.8485499999999995</v>
      </c>
    </row>
    <row r="94" spans="1:15" ht="12.75">
      <c r="A94" s="102">
        <v>7.5</v>
      </c>
      <c r="B94" s="74">
        <v>8.823529411764707</v>
      </c>
      <c r="C94" s="92">
        <v>13276</v>
      </c>
      <c r="D94" s="93">
        <v>1500</v>
      </c>
      <c r="E94" s="93">
        <v>1327.6000000000001</v>
      </c>
      <c r="F94" s="100">
        <v>7301.8</v>
      </c>
      <c r="G94" s="70">
        <v>0.59742</v>
      </c>
      <c r="H94" s="70">
        <v>0.474617</v>
      </c>
      <c r="I94" s="70">
        <v>1.072037</v>
      </c>
      <c r="J94" s="71">
        <v>0.59742</v>
      </c>
      <c r="K94" s="70">
        <v>6.638000000000001</v>
      </c>
      <c r="L94" s="70">
        <v>9.88125</v>
      </c>
      <c r="M94" s="70">
        <v>9.94763</v>
      </c>
      <c r="N94" s="88">
        <v>11.019667</v>
      </c>
      <c r="O94" s="71">
        <v>10.54505</v>
      </c>
    </row>
    <row r="95" spans="1:15" ht="12.75">
      <c r="A95" s="102">
        <v>11</v>
      </c>
      <c r="B95" s="74">
        <v>12.941176470588236</v>
      </c>
      <c r="C95" s="92">
        <v>21959</v>
      </c>
      <c r="D95" s="93">
        <v>1500</v>
      </c>
      <c r="E95" s="93">
        <v>2195.9</v>
      </c>
      <c r="F95" s="100">
        <v>12077.45</v>
      </c>
      <c r="G95" s="70">
        <v>0.9881549999999999</v>
      </c>
      <c r="H95" s="70">
        <v>0.78503425</v>
      </c>
      <c r="I95" s="70">
        <v>1.77318925</v>
      </c>
      <c r="J95" s="71">
        <v>0.9881549999999999</v>
      </c>
      <c r="K95" s="70">
        <v>10.9795</v>
      </c>
      <c r="L95" s="70">
        <v>14.4925</v>
      </c>
      <c r="M95" s="70">
        <v>14.602295</v>
      </c>
      <c r="N95" s="88">
        <v>16.37548425</v>
      </c>
      <c r="O95" s="71">
        <v>15.59045</v>
      </c>
    </row>
    <row r="96" spans="1:15" ht="12.75">
      <c r="A96" s="102">
        <v>15</v>
      </c>
      <c r="B96" s="74">
        <v>17.647058823529413</v>
      </c>
      <c r="C96" s="92">
        <v>25773</v>
      </c>
      <c r="D96" s="93">
        <v>1500</v>
      </c>
      <c r="E96" s="93">
        <v>2577.3</v>
      </c>
      <c r="F96" s="100">
        <v>14175.15</v>
      </c>
      <c r="G96" s="70">
        <v>1.159785</v>
      </c>
      <c r="H96" s="70">
        <v>0.92138475</v>
      </c>
      <c r="I96" s="70">
        <v>2.08116975</v>
      </c>
      <c r="J96" s="71">
        <v>1.159785</v>
      </c>
      <c r="K96" s="70">
        <v>12.886500000000002</v>
      </c>
      <c r="L96" s="70">
        <v>19.7625</v>
      </c>
      <c r="M96" s="70">
        <v>19.891365</v>
      </c>
      <c r="N96" s="88">
        <v>21.97253475</v>
      </c>
      <c r="O96" s="71">
        <v>21.05115</v>
      </c>
    </row>
    <row r="97" spans="1:15" ht="12.75">
      <c r="A97" s="102">
        <v>18.5</v>
      </c>
      <c r="B97" s="74">
        <v>21.764705882352942</v>
      </c>
      <c r="C97" s="92">
        <v>29958</v>
      </c>
      <c r="D97" s="93">
        <v>1500</v>
      </c>
      <c r="E97" s="93">
        <v>2995.8</v>
      </c>
      <c r="F97" s="100">
        <v>16476.9</v>
      </c>
      <c r="G97" s="70">
        <v>1.3481100000000001</v>
      </c>
      <c r="H97" s="70">
        <v>1.0709985000000002</v>
      </c>
      <c r="I97" s="70">
        <v>2.4191085</v>
      </c>
      <c r="J97" s="71">
        <v>1.3481100000000001</v>
      </c>
      <c r="K97" s="70">
        <v>14.979000000000001</v>
      </c>
      <c r="L97" s="70">
        <v>24.37375</v>
      </c>
      <c r="M97" s="70">
        <v>24.52354</v>
      </c>
      <c r="N97" s="88">
        <v>26.9426485</v>
      </c>
      <c r="O97" s="71">
        <v>25.871650000000002</v>
      </c>
    </row>
    <row r="98" spans="1:15" ht="12.75">
      <c r="A98" s="102">
        <v>22</v>
      </c>
      <c r="B98" s="74">
        <v>25.88235294117647</v>
      </c>
      <c r="C98" s="92">
        <v>38037</v>
      </c>
      <c r="D98" s="93">
        <v>1500</v>
      </c>
      <c r="E98" s="93">
        <v>3803.7000000000003</v>
      </c>
      <c r="F98" s="100">
        <v>20920.35</v>
      </c>
      <c r="G98" s="70">
        <v>1.7116650000000002</v>
      </c>
      <c r="H98" s="70">
        <v>1.35982275</v>
      </c>
      <c r="I98" s="70">
        <v>3.07148775</v>
      </c>
      <c r="J98" s="71">
        <v>1.7116650000000002</v>
      </c>
      <c r="K98" s="70">
        <v>19.018500000000003</v>
      </c>
      <c r="L98" s="70">
        <v>28.985</v>
      </c>
      <c r="M98" s="70">
        <v>29.175185</v>
      </c>
      <c r="N98" s="88">
        <v>32.24667275</v>
      </c>
      <c r="O98" s="71">
        <v>30.88685</v>
      </c>
    </row>
    <row r="99" spans="1:15" ht="12.75">
      <c r="A99" s="102">
        <v>30</v>
      </c>
      <c r="B99" s="74">
        <v>35.294117647058826</v>
      </c>
      <c r="C99" s="92">
        <v>47774</v>
      </c>
      <c r="D99" s="93">
        <v>1500</v>
      </c>
      <c r="E99" s="93">
        <v>4777.400000000001</v>
      </c>
      <c r="F99" s="100">
        <v>26275.7</v>
      </c>
      <c r="G99" s="70">
        <v>2.14983</v>
      </c>
      <c r="H99" s="70">
        <v>1.7079205000000002</v>
      </c>
      <c r="I99" s="70">
        <v>3.8577505000000003</v>
      </c>
      <c r="J99" s="71">
        <v>2.14983</v>
      </c>
      <c r="K99" s="70">
        <v>23.887000000000004</v>
      </c>
      <c r="L99" s="70">
        <v>39.525</v>
      </c>
      <c r="M99" s="70">
        <v>39.76387</v>
      </c>
      <c r="N99" s="88">
        <v>43.6216205</v>
      </c>
      <c r="O99" s="71">
        <v>41.9137</v>
      </c>
    </row>
    <row r="100" spans="1:15" ht="12.75">
      <c r="A100" s="102">
        <v>37</v>
      </c>
      <c r="B100" s="74">
        <v>43.529411764705884</v>
      </c>
      <c r="C100" s="92">
        <v>54323</v>
      </c>
      <c r="D100" s="93">
        <v>1500</v>
      </c>
      <c r="E100" s="93">
        <v>5432.3</v>
      </c>
      <c r="F100" s="100">
        <v>29877.65</v>
      </c>
      <c r="G100" s="70">
        <v>2.4445349999999997</v>
      </c>
      <c r="H100" s="70">
        <v>1.9420472500000003</v>
      </c>
      <c r="I100" s="70">
        <v>4.38658225</v>
      </c>
      <c r="J100" s="71">
        <v>2.4445349999999997</v>
      </c>
      <c r="K100" s="70">
        <v>27.1615</v>
      </c>
      <c r="L100" s="70">
        <v>48.7475</v>
      </c>
      <c r="M100" s="70">
        <v>49.019115</v>
      </c>
      <c r="N100" s="88">
        <v>53.40569725</v>
      </c>
      <c r="O100" s="71">
        <v>51.46365</v>
      </c>
    </row>
    <row r="101" spans="1:15" ht="12.75">
      <c r="A101" s="102">
        <v>45</v>
      </c>
      <c r="B101" s="74">
        <v>52.94117647058824</v>
      </c>
      <c r="C101" s="92">
        <v>70697</v>
      </c>
      <c r="D101" s="93">
        <v>1500</v>
      </c>
      <c r="E101" s="93">
        <v>7069.700000000001</v>
      </c>
      <c r="F101" s="100">
        <v>38883.35</v>
      </c>
      <c r="G101" s="70">
        <v>3.181365</v>
      </c>
      <c r="H101" s="70">
        <v>2.52741775</v>
      </c>
      <c r="I101" s="70">
        <v>5.70878275</v>
      </c>
      <c r="J101" s="71">
        <v>3.181365</v>
      </c>
      <c r="K101" s="70">
        <v>35.3485</v>
      </c>
      <c r="L101" s="70">
        <v>59.2875</v>
      </c>
      <c r="M101" s="70">
        <v>59.640985</v>
      </c>
      <c r="N101" s="88">
        <v>65.34976775</v>
      </c>
      <c r="O101" s="71">
        <v>62.82235</v>
      </c>
    </row>
    <row r="102" spans="1:15" ht="12.75">
      <c r="A102" s="102">
        <v>55</v>
      </c>
      <c r="B102" s="74">
        <v>64.70588235294117</v>
      </c>
      <c r="C102" s="92">
        <v>88683</v>
      </c>
      <c r="D102" s="93">
        <v>1500</v>
      </c>
      <c r="E102" s="93">
        <v>8868.300000000001</v>
      </c>
      <c r="F102" s="100">
        <v>48775.65</v>
      </c>
      <c r="G102" s="70">
        <v>3.990735</v>
      </c>
      <c r="H102" s="70">
        <v>3.1704172500000003</v>
      </c>
      <c r="I102" s="70">
        <v>7.161152250000001</v>
      </c>
      <c r="J102" s="71">
        <v>3.990735</v>
      </c>
      <c r="K102" s="70">
        <v>44.3415</v>
      </c>
      <c r="L102" s="70">
        <v>72.4625</v>
      </c>
      <c r="M102" s="70">
        <v>72.90591500000001</v>
      </c>
      <c r="N102" s="88">
        <v>80.06706725000001</v>
      </c>
      <c r="O102" s="71">
        <v>76.89665000000001</v>
      </c>
    </row>
    <row r="103" spans="1:15" ht="12.75">
      <c r="A103" s="102">
        <v>75</v>
      </c>
      <c r="B103" s="74">
        <v>88.23529411764706</v>
      </c>
      <c r="C103" s="92">
        <v>114784</v>
      </c>
      <c r="D103" s="93">
        <v>1500</v>
      </c>
      <c r="E103" s="93">
        <v>11478.400000000001</v>
      </c>
      <c r="F103" s="100">
        <v>63131.2</v>
      </c>
      <c r="G103" s="70">
        <v>5.16528</v>
      </c>
      <c r="H103" s="70">
        <v>4.103528</v>
      </c>
      <c r="I103" s="70">
        <v>9.268808</v>
      </c>
      <c r="J103" s="71">
        <v>5.16528</v>
      </c>
      <c r="K103" s="70">
        <v>57.39200000000001</v>
      </c>
      <c r="L103" s="70">
        <v>98.8125</v>
      </c>
      <c r="M103" s="70">
        <v>99.38642</v>
      </c>
      <c r="N103" s="88">
        <v>108.655228</v>
      </c>
      <c r="O103" s="71">
        <v>104.5517</v>
      </c>
    </row>
    <row r="104" spans="1:15" ht="12.75">
      <c r="A104" s="102">
        <v>90</v>
      </c>
      <c r="B104" s="74">
        <v>105.88235294117648</v>
      </c>
      <c r="C104" s="92">
        <v>131329</v>
      </c>
      <c r="D104" s="93">
        <v>1500</v>
      </c>
      <c r="E104" s="93">
        <v>13132.900000000001</v>
      </c>
      <c r="F104" s="100">
        <v>72230.95</v>
      </c>
      <c r="G104" s="70">
        <v>5.909805</v>
      </c>
      <c r="H104" s="70">
        <v>4.69501175</v>
      </c>
      <c r="I104" s="70">
        <v>10.604816750000001</v>
      </c>
      <c r="J104" s="71">
        <v>5.909805</v>
      </c>
      <c r="K104" s="70">
        <v>65.6645</v>
      </c>
      <c r="L104" s="70">
        <v>118.575</v>
      </c>
      <c r="M104" s="70">
        <v>119.231645</v>
      </c>
      <c r="N104" s="88">
        <v>129.83646175</v>
      </c>
      <c r="O104" s="71">
        <v>125.14145</v>
      </c>
    </row>
    <row r="105" spans="1:15" ht="12.75">
      <c r="A105" s="102">
        <v>110</v>
      </c>
      <c r="B105" s="74">
        <v>129.41176470588235</v>
      </c>
      <c r="C105" s="92">
        <v>164554</v>
      </c>
      <c r="D105" s="93">
        <v>1500</v>
      </c>
      <c r="E105" s="93">
        <v>16455.4</v>
      </c>
      <c r="F105" s="100">
        <v>90504.7</v>
      </c>
      <c r="G105" s="70">
        <v>7.40493</v>
      </c>
      <c r="H105" s="70">
        <v>5.8828055</v>
      </c>
      <c r="I105" s="70">
        <v>13.2877355</v>
      </c>
      <c r="J105" s="71">
        <v>7.40493</v>
      </c>
      <c r="K105" s="70">
        <v>82.27700000000002</v>
      </c>
      <c r="L105" s="70">
        <v>144.925</v>
      </c>
      <c r="M105" s="70">
        <v>145.74777</v>
      </c>
      <c r="N105" s="88">
        <v>159.0355055</v>
      </c>
      <c r="O105" s="71">
        <v>153.1527</v>
      </c>
    </row>
    <row r="106" spans="1:15" ht="12.75">
      <c r="A106" s="102">
        <v>132</v>
      </c>
      <c r="B106" s="74">
        <v>155.29411764705884</v>
      </c>
      <c r="C106" s="92">
        <v>201485</v>
      </c>
      <c r="D106" s="93">
        <v>1500</v>
      </c>
      <c r="E106" s="93">
        <v>20148.5</v>
      </c>
      <c r="F106" s="100">
        <v>110816.75</v>
      </c>
      <c r="G106" s="70">
        <v>9.066825</v>
      </c>
      <c r="H106" s="70">
        <v>7.20308875</v>
      </c>
      <c r="I106" s="70">
        <v>16.26991375</v>
      </c>
      <c r="J106" s="71">
        <v>9.066825</v>
      </c>
      <c r="K106" s="70">
        <v>100.7425</v>
      </c>
      <c r="L106" s="70">
        <v>173.91</v>
      </c>
      <c r="M106" s="70">
        <v>174.917425</v>
      </c>
      <c r="N106" s="88">
        <v>191.18733875</v>
      </c>
      <c r="O106" s="71">
        <v>183.98425</v>
      </c>
    </row>
    <row r="107" spans="1:15" ht="12.75">
      <c r="A107" s="102">
        <v>160</v>
      </c>
      <c r="B107" s="74">
        <v>188.23529411764707</v>
      </c>
      <c r="C107" s="92">
        <v>229064</v>
      </c>
      <c r="D107" s="93">
        <v>1500</v>
      </c>
      <c r="E107" s="93">
        <v>22906.4</v>
      </c>
      <c r="F107" s="100">
        <v>125985.2</v>
      </c>
      <c r="G107" s="70">
        <v>10.30788</v>
      </c>
      <c r="H107" s="70">
        <v>8.189038</v>
      </c>
      <c r="I107" s="70">
        <v>18.496918</v>
      </c>
      <c r="J107" s="71">
        <v>10.30788</v>
      </c>
      <c r="K107" s="70">
        <v>114.53200000000001</v>
      </c>
      <c r="L107" s="70">
        <v>210.8</v>
      </c>
      <c r="M107" s="70">
        <v>211.94532</v>
      </c>
      <c r="N107" s="88">
        <v>230.442238</v>
      </c>
      <c r="O107" s="71">
        <v>222.25320000000002</v>
      </c>
    </row>
    <row r="108" spans="1:15" ht="12.75">
      <c r="A108" s="102">
        <v>185</v>
      </c>
      <c r="B108" s="74">
        <v>217.64705882352942</v>
      </c>
      <c r="C108" s="92">
        <v>266240</v>
      </c>
      <c r="D108" s="93">
        <v>1500</v>
      </c>
      <c r="E108" s="93">
        <v>26624</v>
      </c>
      <c r="F108" s="100">
        <v>146432</v>
      </c>
      <c r="G108" s="70">
        <v>11.9808</v>
      </c>
      <c r="H108" s="70">
        <v>9.518080000000001</v>
      </c>
      <c r="I108" s="70">
        <v>21.49888</v>
      </c>
      <c r="J108" s="71">
        <v>11.9808</v>
      </c>
      <c r="K108" s="70">
        <v>133.12</v>
      </c>
      <c r="L108" s="70">
        <v>243.7375</v>
      </c>
      <c r="M108" s="70">
        <v>245.0687</v>
      </c>
      <c r="N108" s="88">
        <v>266.56758</v>
      </c>
      <c r="O108" s="71">
        <v>257.0495</v>
      </c>
    </row>
    <row r="109" spans="1:15" ht="12.75">
      <c r="A109" s="102">
        <v>200</v>
      </c>
      <c r="B109" s="74">
        <v>235.29</v>
      </c>
      <c r="C109" s="92">
        <v>273186</v>
      </c>
      <c r="D109" s="93">
        <v>1500</v>
      </c>
      <c r="E109" s="93">
        <v>27318.600000000002</v>
      </c>
      <c r="F109" s="100">
        <v>150252.3</v>
      </c>
      <c r="G109" s="70">
        <v>12.29337</v>
      </c>
      <c r="H109" s="70">
        <v>9.7663995</v>
      </c>
      <c r="I109" s="70">
        <v>22.0597695</v>
      </c>
      <c r="J109" s="71">
        <v>12.29337</v>
      </c>
      <c r="K109" s="70">
        <v>136.59300000000002</v>
      </c>
      <c r="L109" s="70">
        <v>263.5</v>
      </c>
      <c r="M109" s="70">
        <v>264.86593</v>
      </c>
      <c r="N109" s="88">
        <v>286.9256995</v>
      </c>
      <c r="O109" s="71">
        <v>277.1593</v>
      </c>
    </row>
    <row r="110" spans="1:15" ht="6" customHeight="1">
      <c r="A110" s="13"/>
      <c r="B110" s="14"/>
      <c r="C110" s="14"/>
      <c r="D110" s="44"/>
      <c r="E110" s="45"/>
      <c r="F110" s="45"/>
      <c r="G110" s="23"/>
      <c r="H110" s="23"/>
      <c r="I110" s="23"/>
      <c r="J110" s="17"/>
      <c r="K110" s="23"/>
      <c r="L110" s="23"/>
      <c r="M110" s="23"/>
      <c r="N110" s="14"/>
      <c r="O110" s="140"/>
    </row>
    <row r="111" ht="12.75">
      <c r="A111" s="141"/>
    </row>
    <row r="112" spans="1:11" ht="18" customHeight="1">
      <c r="A112" s="142" t="s">
        <v>69</v>
      </c>
      <c r="B112" s="79"/>
      <c r="C112" s="79"/>
      <c r="D112" s="79"/>
      <c r="E112" s="79"/>
      <c r="F112" s="79"/>
      <c r="I112" s="127" t="s">
        <v>77</v>
      </c>
      <c r="J112" s="127"/>
      <c r="K112" s="2"/>
    </row>
    <row r="113" spans="1:15" ht="12.75">
      <c r="A113" s="15"/>
      <c r="I113" s="28"/>
      <c r="J113" s="29"/>
      <c r="K113" s="29"/>
      <c r="L113" s="29"/>
      <c r="M113" s="2"/>
      <c r="N113" s="2"/>
      <c r="O113" s="2"/>
    </row>
    <row r="114" spans="1:8" ht="18" customHeight="1">
      <c r="A114" s="144" t="s">
        <v>98</v>
      </c>
      <c r="B114" s="80"/>
      <c r="C114" s="81"/>
      <c r="D114" s="81"/>
      <c r="E114" s="81"/>
      <c r="F114" s="81"/>
      <c r="G114" s="81"/>
      <c r="H114" s="82"/>
    </row>
    <row r="115" spans="1:15" ht="6" customHeight="1">
      <c r="A115" s="143"/>
      <c r="B115" s="80"/>
      <c r="C115" s="81"/>
      <c r="D115" s="81"/>
      <c r="E115" s="81"/>
      <c r="F115" s="81"/>
      <c r="G115" s="81"/>
      <c r="H115" s="82"/>
      <c r="I115" s="15"/>
      <c r="J115" s="15"/>
      <c r="K115" s="15"/>
      <c r="L115" s="15"/>
      <c r="M115" s="15"/>
      <c r="N115" s="15"/>
      <c r="O115" s="15"/>
    </row>
    <row r="116" spans="1:15" ht="12.75">
      <c r="A116" s="39" t="s">
        <v>88</v>
      </c>
      <c r="B116" s="39" t="s">
        <v>23</v>
      </c>
      <c r="C116" s="117" t="s">
        <v>6</v>
      </c>
      <c r="D116" s="32" t="s">
        <v>6</v>
      </c>
      <c r="E116" s="32" t="s">
        <v>5</v>
      </c>
      <c r="F116" s="32" t="s">
        <v>6</v>
      </c>
      <c r="G116" s="114" t="s">
        <v>87</v>
      </c>
      <c r="H116" s="33" t="s">
        <v>8</v>
      </c>
      <c r="I116" s="33" t="s">
        <v>33</v>
      </c>
      <c r="J116" s="39" t="s">
        <v>9</v>
      </c>
      <c r="K116" s="111" t="s">
        <v>85</v>
      </c>
      <c r="L116" s="86" t="s">
        <v>73</v>
      </c>
      <c r="M116" s="86" t="s">
        <v>73</v>
      </c>
      <c r="N116" s="39" t="s">
        <v>73</v>
      </c>
      <c r="O116" s="39" t="s">
        <v>73</v>
      </c>
    </row>
    <row r="117" spans="1:15" ht="12.75">
      <c r="A117" s="96" t="s">
        <v>26</v>
      </c>
      <c r="B117" s="38" t="s">
        <v>49</v>
      </c>
      <c r="C117" s="118" t="s">
        <v>47</v>
      </c>
      <c r="D117" s="34" t="s">
        <v>28</v>
      </c>
      <c r="E117" s="34" t="s">
        <v>31</v>
      </c>
      <c r="F117" s="34" t="s">
        <v>32</v>
      </c>
      <c r="G117" s="115" t="s">
        <v>37</v>
      </c>
      <c r="H117" s="115" t="s">
        <v>37</v>
      </c>
      <c r="I117" s="35" t="s">
        <v>35</v>
      </c>
      <c r="J117" s="38" t="s">
        <v>35</v>
      </c>
      <c r="K117" s="112" t="s">
        <v>39</v>
      </c>
      <c r="L117" s="35" t="s">
        <v>6</v>
      </c>
      <c r="M117" s="35" t="s">
        <v>9</v>
      </c>
      <c r="N117" s="35" t="s">
        <v>6</v>
      </c>
      <c r="O117" s="35" t="s">
        <v>6</v>
      </c>
    </row>
    <row r="118" spans="1:15" ht="12.75">
      <c r="A118" s="38"/>
      <c r="B118" s="116"/>
      <c r="C118" s="118" t="s">
        <v>48</v>
      </c>
      <c r="D118" s="34" t="s">
        <v>29</v>
      </c>
      <c r="E118" s="35"/>
      <c r="F118" s="31"/>
      <c r="G118" s="30"/>
      <c r="H118" s="35"/>
      <c r="I118" s="35" t="s">
        <v>37</v>
      </c>
      <c r="J118" s="38" t="s">
        <v>37</v>
      </c>
      <c r="K118" s="113" t="s">
        <v>86</v>
      </c>
      <c r="L118" s="35" t="s">
        <v>43</v>
      </c>
      <c r="M118" s="35" t="s">
        <v>41</v>
      </c>
      <c r="N118" s="38" t="s">
        <v>9</v>
      </c>
      <c r="O118" s="38" t="s">
        <v>9</v>
      </c>
    </row>
    <row r="119" spans="1:15" ht="12.75">
      <c r="A119" s="38"/>
      <c r="B119" s="38"/>
      <c r="C119" s="34"/>
      <c r="D119" s="34"/>
      <c r="E119" s="35"/>
      <c r="F119" s="31"/>
      <c r="G119" s="30"/>
      <c r="H119" s="35"/>
      <c r="I119" s="35"/>
      <c r="J119" s="38" t="s">
        <v>45</v>
      </c>
      <c r="K119" s="38" t="s">
        <v>37</v>
      </c>
      <c r="L119" s="35" t="s">
        <v>40</v>
      </c>
      <c r="M119" s="35" t="s">
        <v>37</v>
      </c>
      <c r="N119" s="38" t="s">
        <v>40</v>
      </c>
      <c r="O119" s="38" t="s">
        <v>40</v>
      </c>
    </row>
    <row r="120" spans="1:15" ht="12.75">
      <c r="A120" s="38"/>
      <c r="B120" s="38"/>
      <c r="C120" s="34"/>
      <c r="D120" s="34"/>
      <c r="E120" s="35"/>
      <c r="F120" s="31"/>
      <c r="G120" s="30"/>
      <c r="H120" s="35"/>
      <c r="I120" s="35"/>
      <c r="J120" s="38" t="s">
        <v>8</v>
      </c>
      <c r="K120" s="38"/>
      <c r="L120" s="35"/>
      <c r="M120" s="35"/>
      <c r="N120" s="38"/>
      <c r="O120" s="46" t="s">
        <v>45</v>
      </c>
    </row>
    <row r="121" spans="1:15" ht="12.75">
      <c r="A121" s="38"/>
      <c r="B121" s="38"/>
      <c r="C121" s="34"/>
      <c r="D121" s="34"/>
      <c r="E121" s="35"/>
      <c r="F121" s="31"/>
      <c r="G121" s="30"/>
      <c r="H121" s="35"/>
      <c r="I121" s="35"/>
      <c r="J121" s="35"/>
      <c r="K121" s="35"/>
      <c r="L121" s="35"/>
      <c r="M121" s="35"/>
      <c r="N121" s="38"/>
      <c r="O121" s="35" t="s">
        <v>8</v>
      </c>
    </row>
    <row r="122" spans="1:15" ht="12.75">
      <c r="A122" s="38"/>
      <c r="B122" s="38"/>
      <c r="C122" s="34"/>
      <c r="D122" s="34"/>
      <c r="E122" s="35"/>
      <c r="F122" s="31"/>
      <c r="G122" s="30"/>
      <c r="H122" s="35"/>
      <c r="I122" s="35"/>
      <c r="J122" s="35"/>
      <c r="K122" s="35"/>
      <c r="L122" s="35"/>
      <c r="M122" s="35"/>
      <c r="N122" s="38"/>
      <c r="O122" s="35"/>
    </row>
    <row r="123" spans="1:15" ht="12.75">
      <c r="A123" s="58" t="s">
        <v>11</v>
      </c>
      <c r="B123" s="58"/>
      <c r="C123" s="48" t="s">
        <v>25</v>
      </c>
      <c r="D123" s="36" t="s">
        <v>30</v>
      </c>
      <c r="E123" s="37" t="s">
        <v>25</v>
      </c>
      <c r="F123" s="37" t="s">
        <v>25</v>
      </c>
      <c r="G123" s="38" t="s">
        <v>72</v>
      </c>
      <c r="H123" s="38" t="s">
        <v>72</v>
      </c>
      <c r="I123" s="38" t="s">
        <v>72</v>
      </c>
      <c r="J123" s="38" t="s">
        <v>72</v>
      </c>
      <c r="K123" s="38" t="s">
        <v>67</v>
      </c>
      <c r="L123" s="38" t="s">
        <v>72</v>
      </c>
      <c r="M123" s="38" t="s">
        <v>72</v>
      </c>
      <c r="N123" s="58" t="s">
        <v>72</v>
      </c>
      <c r="O123" s="58" t="s">
        <v>72</v>
      </c>
    </row>
    <row r="124" spans="1:15" ht="6" customHeight="1">
      <c r="A124" s="40"/>
      <c r="B124" s="41"/>
      <c r="C124" s="41"/>
      <c r="D124" s="42"/>
      <c r="E124" s="42"/>
      <c r="F124" s="42"/>
      <c r="G124" s="42"/>
      <c r="H124" s="43"/>
      <c r="I124" s="43"/>
      <c r="J124" s="43"/>
      <c r="K124" s="43"/>
      <c r="L124" s="43"/>
      <c r="M124" s="41"/>
      <c r="N124" s="41"/>
      <c r="O124" s="139"/>
    </row>
    <row r="125" spans="1:15" ht="12.75">
      <c r="A125" s="102">
        <v>1.1</v>
      </c>
      <c r="B125" s="74">
        <v>1.2941176470588236</v>
      </c>
      <c r="C125" s="92">
        <v>4183</v>
      </c>
      <c r="D125" s="93">
        <v>1500</v>
      </c>
      <c r="E125" s="93">
        <v>418.3</v>
      </c>
      <c r="F125" s="100">
        <v>2300.65</v>
      </c>
      <c r="G125" s="70">
        <v>0.18823499999999999</v>
      </c>
      <c r="H125" s="70">
        <v>0.08972535000000001</v>
      </c>
      <c r="I125" s="70">
        <v>0.27796034999999997</v>
      </c>
      <c r="J125" s="71">
        <v>0.18823499999999999</v>
      </c>
      <c r="K125" s="70">
        <v>2.0915</v>
      </c>
      <c r="L125" s="70">
        <v>1.4492500000000001</v>
      </c>
      <c r="M125" s="70">
        <v>1.4701650000000002</v>
      </c>
      <c r="N125" s="88">
        <v>1.74812535</v>
      </c>
      <c r="O125" s="71">
        <v>1.6584</v>
      </c>
    </row>
    <row r="126" spans="1:15" ht="12.75">
      <c r="A126" s="102">
        <v>1.5</v>
      </c>
      <c r="B126" s="74">
        <v>1.7647058823529411</v>
      </c>
      <c r="C126" s="92">
        <v>4949</v>
      </c>
      <c r="D126" s="93">
        <v>1500</v>
      </c>
      <c r="E126" s="93">
        <v>494.90000000000003</v>
      </c>
      <c r="F126" s="100">
        <v>2721.95</v>
      </c>
      <c r="G126" s="70">
        <v>0.22270500000000001</v>
      </c>
      <c r="H126" s="70">
        <v>0.10615605</v>
      </c>
      <c r="I126" s="70">
        <v>0.32886105</v>
      </c>
      <c r="J126" s="71">
        <v>0.22270500000000001</v>
      </c>
      <c r="K126" s="70">
        <v>2.4745000000000004</v>
      </c>
      <c r="L126" s="70">
        <v>1.9762499999999998</v>
      </c>
      <c r="M126" s="70">
        <v>2.0009949999999996</v>
      </c>
      <c r="N126" s="88">
        <v>2.3298560499999996</v>
      </c>
      <c r="O126" s="71">
        <v>2.2236999999999996</v>
      </c>
    </row>
    <row r="127" spans="1:15" ht="12.75">
      <c r="A127" s="102">
        <v>2.2</v>
      </c>
      <c r="B127" s="74">
        <v>2.588235294117647</v>
      </c>
      <c r="C127" s="92">
        <v>5927</v>
      </c>
      <c r="D127" s="93">
        <v>1500</v>
      </c>
      <c r="E127" s="93">
        <v>592.7</v>
      </c>
      <c r="F127" s="100">
        <v>3259.85</v>
      </c>
      <c r="G127" s="70">
        <v>0.26671500000000004</v>
      </c>
      <c r="H127" s="70">
        <v>0.12713415</v>
      </c>
      <c r="I127" s="70">
        <v>0.39384915000000004</v>
      </c>
      <c r="J127" s="71">
        <v>0.26671500000000004</v>
      </c>
      <c r="K127" s="70">
        <v>2.9635000000000002</v>
      </c>
      <c r="L127" s="70">
        <v>2.8985000000000003</v>
      </c>
      <c r="M127" s="70">
        <v>2.928135</v>
      </c>
      <c r="N127" s="88">
        <v>3.32198415</v>
      </c>
      <c r="O127" s="71">
        <v>3.19485</v>
      </c>
    </row>
    <row r="128" spans="1:15" ht="12.75">
      <c r="A128" s="102">
        <v>3</v>
      </c>
      <c r="B128" s="74">
        <v>3.5294117647058822</v>
      </c>
      <c r="C128" s="92">
        <v>7396</v>
      </c>
      <c r="D128" s="93">
        <v>1500</v>
      </c>
      <c r="E128" s="93">
        <v>739.6</v>
      </c>
      <c r="F128" s="100">
        <v>4067.8</v>
      </c>
      <c r="G128" s="70">
        <v>0.33282</v>
      </c>
      <c r="H128" s="70">
        <v>0.1586442</v>
      </c>
      <c r="I128" s="70">
        <v>0.4914642</v>
      </c>
      <c r="J128" s="71">
        <v>0.33282</v>
      </c>
      <c r="K128" s="70">
        <v>3.698</v>
      </c>
      <c r="L128" s="70">
        <v>3.9524999999999997</v>
      </c>
      <c r="M128" s="70">
        <v>3.9894799999999995</v>
      </c>
      <c r="N128" s="88">
        <v>4.4809442</v>
      </c>
      <c r="O128" s="71">
        <v>4.322299999999999</v>
      </c>
    </row>
    <row r="129" spans="1:15" ht="12.75">
      <c r="A129" s="102">
        <v>4</v>
      </c>
      <c r="B129" s="74">
        <v>4.705882352941177</v>
      </c>
      <c r="C129" s="92">
        <v>8600</v>
      </c>
      <c r="D129" s="93">
        <v>1500</v>
      </c>
      <c r="E129" s="93">
        <v>860</v>
      </c>
      <c r="F129" s="100">
        <v>4730</v>
      </c>
      <c r="G129" s="70">
        <v>0.387</v>
      </c>
      <c r="H129" s="70">
        <v>0.18447</v>
      </c>
      <c r="I129" s="70">
        <v>0.57147</v>
      </c>
      <c r="J129" s="71">
        <v>0.387</v>
      </c>
      <c r="K129" s="70">
        <v>4.3</v>
      </c>
      <c r="L129" s="70">
        <v>5.27</v>
      </c>
      <c r="M129" s="70">
        <v>5.313</v>
      </c>
      <c r="N129" s="88">
        <v>5.884469999999999</v>
      </c>
      <c r="O129" s="71">
        <v>5.699999999999999</v>
      </c>
    </row>
    <row r="130" spans="1:15" ht="12.75">
      <c r="A130" s="102">
        <v>5.5</v>
      </c>
      <c r="B130" s="74">
        <v>6.470588235294118</v>
      </c>
      <c r="C130" s="92">
        <v>12046</v>
      </c>
      <c r="D130" s="93">
        <v>1500</v>
      </c>
      <c r="E130" s="93">
        <v>1204.6000000000001</v>
      </c>
      <c r="F130" s="100">
        <v>6625.3</v>
      </c>
      <c r="G130" s="70">
        <v>0.5420699999999999</v>
      </c>
      <c r="H130" s="70">
        <v>0.2583867</v>
      </c>
      <c r="I130" s="70">
        <v>0.8004567</v>
      </c>
      <c r="J130" s="71">
        <v>0.5420699999999999</v>
      </c>
      <c r="K130" s="70">
        <v>6.023000000000001</v>
      </c>
      <c r="L130" s="70">
        <v>7.24625</v>
      </c>
      <c r="M130" s="70">
        <v>7.30648</v>
      </c>
      <c r="N130" s="88">
        <v>8.1069367</v>
      </c>
      <c r="O130" s="71">
        <v>7.8485499999999995</v>
      </c>
    </row>
    <row r="131" spans="1:15" ht="12.75">
      <c r="A131" s="102">
        <v>7.5</v>
      </c>
      <c r="B131" s="74">
        <v>8.823529411764707</v>
      </c>
      <c r="C131" s="92">
        <v>13276</v>
      </c>
      <c r="D131" s="93">
        <v>1500</v>
      </c>
      <c r="E131" s="93">
        <v>1327.6000000000001</v>
      </c>
      <c r="F131" s="100">
        <v>7301.8</v>
      </c>
      <c r="G131" s="70">
        <v>0.59742</v>
      </c>
      <c r="H131" s="70">
        <v>0.28477020000000003</v>
      </c>
      <c r="I131" s="70">
        <v>0.8821901999999999</v>
      </c>
      <c r="J131" s="71">
        <v>0.59742</v>
      </c>
      <c r="K131" s="70">
        <v>6.638000000000001</v>
      </c>
      <c r="L131" s="70">
        <v>9.88125</v>
      </c>
      <c r="M131" s="70">
        <v>9.94763</v>
      </c>
      <c r="N131" s="88">
        <v>10.8298202</v>
      </c>
      <c r="O131" s="71">
        <v>10.54505</v>
      </c>
    </row>
    <row r="132" spans="1:15" ht="12.75">
      <c r="A132" s="102">
        <v>11</v>
      </c>
      <c r="B132" s="74">
        <v>12.941176470588236</v>
      </c>
      <c r="C132" s="92">
        <v>21959</v>
      </c>
      <c r="D132" s="93">
        <v>1500</v>
      </c>
      <c r="E132" s="93">
        <v>2195.9</v>
      </c>
      <c r="F132" s="100">
        <v>12077.45</v>
      </c>
      <c r="G132" s="70">
        <v>0.9881549999999999</v>
      </c>
      <c r="H132" s="70">
        <v>0.47102055</v>
      </c>
      <c r="I132" s="70">
        <v>1.4591755499999999</v>
      </c>
      <c r="J132" s="71">
        <v>0.9881549999999999</v>
      </c>
      <c r="K132" s="70">
        <v>10.9795</v>
      </c>
      <c r="L132" s="70">
        <v>14.4925</v>
      </c>
      <c r="M132" s="70">
        <v>14.602295</v>
      </c>
      <c r="N132" s="88">
        <v>16.06147055</v>
      </c>
      <c r="O132" s="71">
        <v>15.59045</v>
      </c>
    </row>
    <row r="133" spans="1:15" ht="12.75">
      <c r="A133" s="102">
        <v>15</v>
      </c>
      <c r="B133" s="74">
        <v>17.647058823529413</v>
      </c>
      <c r="C133" s="92">
        <v>25773</v>
      </c>
      <c r="D133" s="93">
        <v>1500</v>
      </c>
      <c r="E133" s="93">
        <v>2577.3</v>
      </c>
      <c r="F133" s="100">
        <v>14175.15</v>
      </c>
      <c r="G133" s="70">
        <v>1.159785</v>
      </c>
      <c r="H133" s="70">
        <v>0.55283085</v>
      </c>
      <c r="I133" s="70">
        <v>1.7126158500000002</v>
      </c>
      <c r="J133" s="71">
        <v>1.159785</v>
      </c>
      <c r="K133" s="70">
        <v>12.886500000000002</v>
      </c>
      <c r="L133" s="70">
        <v>19.7625</v>
      </c>
      <c r="M133" s="70">
        <v>19.891365</v>
      </c>
      <c r="N133" s="88">
        <v>21.60398085</v>
      </c>
      <c r="O133" s="71">
        <v>21.05115</v>
      </c>
    </row>
    <row r="134" spans="1:15" ht="12.75">
      <c r="A134" s="102">
        <v>18.5</v>
      </c>
      <c r="B134" s="74">
        <v>21.764705882352942</v>
      </c>
      <c r="C134" s="92">
        <v>29958</v>
      </c>
      <c r="D134" s="93">
        <v>1500</v>
      </c>
      <c r="E134" s="93">
        <v>2995.8</v>
      </c>
      <c r="F134" s="100">
        <v>16476.9</v>
      </c>
      <c r="G134" s="70">
        <v>1.3481100000000001</v>
      </c>
      <c r="H134" s="70">
        <v>0.6425991000000001</v>
      </c>
      <c r="I134" s="70">
        <v>1.9907091000000001</v>
      </c>
      <c r="J134" s="71">
        <v>1.3481100000000001</v>
      </c>
      <c r="K134" s="70">
        <v>14.979000000000001</v>
      </c>
      <c r="L134" s="70">
        <v>24.37375</v>
      </c>
      <c r="M134" s="70">
        <v>24.52354</v>
      </c>
      <c r="N134" s="88">
        <v>26.5142491</v>
      </c>
      <c r="O134" s="71">
        <v>25.871650000000002</v>
      </c>
    </row>
    <row r="135" spans="1:15" ht="12.75">
      <c r="A135" s="102">
        <v>22</v>
      </c>
      <c r="B135" s="74">
        <v>25.88235294117647</v>
      </c>
      <c r="C135" s="92">
        <v>38037</v>
      </c>
      <c r="D135" s="93">
        <v>1500</v>
      </c>
      <c r="E135" s="93">
        <v>3803.7000000000003</v>
      </c>
      <c r="F135" s="100">
        <v>20920.35</v>
      </c>
      <c r="G135" s="70">
        <v>1.7116650000000002</v>
      </c>
      <c r="H135" s="70">
        <v>0.81589365</v>
      </c>
      <c r="I135" s="70">
        <v>2.5275586500000005</v>
      </c>
      <c r="J135" s="71">
        <v>1.7116650000000002</v>
      </c>
      <c r="K135" s="70">
        <v>19.018500000000003</v>
      </c>
      <c r="L135" s="70">
        <v>28.985</v>
      </c>
      <c r="M135" s="70">
        <v>29.175185</v>
      </c>
      <c r="N135" s="88">
        <v>31.70274365</v>
      </c>
      <c r="O135" s="71">
        <v>30.88685</v>
      </c>
    </row>
    <row r="136" spans="1:15" ht="12.75">
      <c r="A136" s="102">
        <v>30</v>
      </c>
      <c r="B136" s="74">
        <v>35.294117647058826</v>
      </c>
      <c r="C136" s="92">
        <v>47774</v>
      </c>
      <c r="D136" s="93">
        <v>1500</v>
      </c>
      <c r="E136" s="93">
        <v>4777.400000000001</v>
      </c>
      <c r="F136" s="100">
        <v>26275.7</v>
      </c>
      <c r="G136" s="70">
        <v>2.14983</v>
      </c>
      <c r="H136" s="70">
        <v>1.0247523</v>
      </c>
      <c r="I136" s="70">
        <v>3.1745823</v>
      </c>
      <c r="J136" s="71">
        <v>2.14983</v>
      </c>
      <c r="K136" s="70">
        <v>23.887000000000004</v>
      </c>
      <c r="L136" s="70">
        <v>39.525</v>
      </c>
      <c r="M136" s="70">
        <v>39.76387</v>
      </c>
      <c r="N136" s="88">
        <v>42.938452299999994</v>
      </c>
      <c r="O136" s="71">
        <v>41.9137</v>
      </c>
    </row>
    <row r="137" spans="1:15" ht="12.75">
      <c r="A137" s="102">
        <v>37</v>
      </c>
      <c r="B137" s="74">
        <v>43.529411764705884</v>
      </c>
      <c r="C137" s="92">
        <v>54323</v>
      </c>
      <c r="D137" s="93">
        <v>1500</v>
      </c>
      <c r="E137" s="93">
        <v>5432.3</v>
      </c>
      <c r="F137" s="100">
        <v>29877.65</v>
      </c>
      <c r="G137" s="70">
        <v>2.4445349999999997</v>
      </c>
      <c r="H137" s="70">
        <v>1.1652283500000002</v>
      </c>
      <c r="I137" s="70">
        <v>3.6097633499999997</v>
      </c>
      <c r="J137" s="71">
        <v>2.4445349999999997</v>
      </c>
      <c r="K137" s="70">
        <v>27.1615</v>
      </c>
      <c r="L137" s="70">
        <v>48.7475</v>
      </c>
      <c r="M137" s="70">
        <v>49.019115</v>
      </c>
      <c r="N137" s="88">
        <v>52.62887835</v>
      </c>
      <c r="O137" s="71">
        <v>51.46365</v>
      </c>
    </row>
    <row r="138" spans="1:15" ht="12.75">
      <c r="A138" s="102">
        <v>45</v>
      </c>
      <c r="B138" s="74">
        <v>52.94117647058824</v>
      </c>
      <c r="C138" s="92">
        <v>70697</v>
      </c>
      <c r="D138" s="93">
        <v>1500</v>
      </c>
      <c r="E138" s="93">
        <v>7069.700000000001</v>
      </c>
      <c r="F138" s="100">
        <v>38883.35</v>
      </c>
      <c r="G138" s="70">
        <v>3.181365</v>
      </c>
      <c r="H138" s="70">
        <v>1.51645065</v>
      </c>
      <c r="I138" s="70">
        <v>4.69781565</v>
      </c>
      <c r="J138" s="71">
        <v>3.181365</v>
      </c>
      <c r="K138" s="70">
        <v>35.3485</v>
      </c>
      <c r="L138" s="70">
        <v>59.2875</v>
      </c>
      <c r="M138" s="70">
        <v>59.640985</v>
      </c>
      <c r="N138" s="88">
        <v>64.33880065</v>
      </c>
      <c r="O138" s="71">
        <v>62.82235</v>
      </c>
    </row>
    <row r="139" spans="1:15" ht="12.75">
      <c r="A139" s="102">
        <v>55</v>
      </c>
      <c r="B139" s="74">
        <v>64.70588235294117</v>
      </c>
      <c r="C139" s="92">
        <v>88683</v>
      </c>
      <c r="D139" s="93">
        <v>1500</v>
      </c>
      <c r="E139" s="93">
        <v>8868.300000000001</v>
      </c>
      <c r="F139" s="100">
        <v>48775.65</v>
      </c>
      <c r="G139" s="70">
        <v>3.990735</v>
      </c>
      <c r="H139" s="70">
        <v>1.9022503500000003</v>
      </c>
      <c r="I139" s="70">
        <v>5.89298535</v>
      </c>
      <c r="J139" s="71">
        <v>3.990735</v>
      </c>
      <c r="K139" s="70">
        <v>44.3415</v>
      </c>
      <c r="L139" s="70">
        <v>72.4625</v>
      </c>
      <c r="M139" s="70">
        <v>72.90591500000001</v>
      </c>
      <c r="N139" s="88">
        <v>78.79890035000001</v>
      </c>
      <c r="O139" s="71">
        <v>76.89665000000001</v>
      </c>
    </row>
    <row r="140" spans="1:15" ht="12.75">
      <c r="A140" s="102">
        <v>75</v>
      </c>
      <c r="B140" s="74">
        <v>88.23529411764706</v>
      </c>
      <c r="C140" s="92">
        <v>114784</v>
      </c>
      <c r="D140" s="93">
        <v>1500</v>
      </c>
      <c r="E140" s="93">
        <v>11478.400000000001</v>
      </c>
      <c r="F140" s="100">
        <v>63131.2</v>
      </c>
      <c r="G140" s="70">
        <v>5.16528</v>
      </c>
      <c r="H140" s="70">
        <v>2.4621168</v>
      </c>
      <c r="I140" s="70">
        <v>7.6273968</v>
      </c>
      <c r="J140" s="71">
        <v>5.16528</v>
      </c>
      <c r="K140" s="70">
        <v>57.39200000000001</v>
      </c>
      <c r="L140" s="70">
        <v>98.8125</v>
      </c>
      <c r="M140" s="70">
        <v>99.38642</v>
      </c>
      <c r="N140" s="88">
        <v>107.0138168</v>
      </c>
      <c r="O140" s="71">
        <v>104.5517</v>
      </c>
    </row>
    <row r="141" spans="1:15" ht="12.75">
      <c r="A141" s="102">
        <v>90</v>
      </c>
      <c r="B141" s="74">
        <v>105.88235294117648</v>
      </c>
      <c r="C141" s="92">
        <v>131329</v>
      </c>
      <c r="D141" s="93">
        <v>1500</v>
      </c>
      <c r="E141" s="93">
        <v>13132.900000000001</v>
      </c>
      <c r="F141" s="100">
        <v>72230.95</v>
      </c>
      <c r="G141" s="70">
        <v>5.909805</v>
      </c>
      <c r="H141" s="70">
        <v>2.81700705</v>
      </c>
      <c r="I141" s="70">
        <v>8.72681205</v>
      </c>
      <c r="J141" s="71">
        <v>5.909805</v>
      </c>
      <c r="K141" s="70">
        <v>65.6645</v>
      </c>
      <c r="L141" s="70">
        <v>118.575</v>
      </c>
      <c r="M141" s="70">
        <v>119.231645</v>
      </c>
      <c r="N141" s="88">
        <v>127.95845704999999</v>
      </c>
      <c r="O141" s="71">
        <v>125.14145</v>
      </c>
    </row>
    <row r="142" spans="1:15" ht="12.75">
      <c r="A142" s="102">
        <v>110</v>
      </c>
      <c r="B142" s="74">
        <v>129.41176470588235</v>
      </c>
      <c r="C142" s="92">
        <v>164554</v>
      </c>
      <c r="D142" s="93">
        <v>1500</v>
      </c>
      <c r="E142" s="93">
        <v>16455.4</v>
      </c>
      <c r="F142" s="100">
        <v>90504.7</v>
      </c>
      <c r="G142" s="70">
        <v>7.40493</v>
      </c>
      <c r="H142" s="70">
        <v>3.5296833</v>
      </c>
      <c r="I142" s="70">
        <v>10.9346133</v>
      </c>
      <c r="J142" s="71">
        <v>7.40493</v>
      </c>
      <c r="K142" s="70">
        <v>82.27700000000002</v>
      </c>
      <c r="L142" s="70">
        <v>144.925</v>
      </c>
      <c r="M142" s="70">
        <v>145.74777</v>
      </c>
      <c r="N142" s="88">
        <v>156.6823833</v>
      </c>
      <c r="O142" s="71">
        <v>153.1527</v>
      </c>
    </row>
    <row r="143" spans="1:15" ht="12.75">
      <c r="A143" s="102">
        <v>132</v>
      </c>
      <c r="B143" s="74">
        <v>155.29411764705884</v>
      </c>
      <c r="C143" s="92">
        <v>201485</v>
      </c>
      <c r="D143" s="93">
        <v>1500</v>
      </c>
      <c r="E143" s="93">
        <v>20148.5</v>
      </c>
      <c r="F143" s="100">
        <v>110816.75</v>
      </c>
      <c r="G143" s="70">
        <v>9.066825</v>
      </c>
      <c r="H143" s="70">
        <v>4.32185325</v>
      </c>
      <c r="I143" s="70">
        <v>13.38867825</v>
      </c>
      <c r="J143" s="71">
        <v>9.066825</v>
      </c>
      <c r="K143" s="70">
        <v>100.7425</v>
      </c>
      <c r="L143" s="70">
        <v>173.91</v>
      </c>
      <c r="M143" s="70">
        <v>174.917425</v>
      </c>
      <c r="N143" s="88">
        <v>188.30610325</v>
      </c>
      <c r="O143" s="71">
        <v>183.98425</v>
      </c>
    </row>
    <row r="144" spans="1:15" ht="12.75">
      <c r="A144" s="102">
        <v>160</v>
      </c>
      <c r="B144" s="74">
        <v>188.23529411764707</v>
      </c>
      <c r="C144" s="92">
        <v>229064</v>
      </c>
      <c r="D144" s="93">
        <v>1500</v>
      </c>
      <c r="E144" s="93">
        <v>22906.4</v>
      </c>
      <c r="F144" s="100">
        <v>125985.2</v>
      </c>
      <c r="G144" s="70">
        <v>10.30788</v>
      </c>
      <c r="H144" s="70">
        <v>4.9134228</v>
      </c>
      <c r="I144" s="70">
        <v>15.2213028</v>
      </c>
      <c r="J144" s="71">
        <v>10.30788</v>
      </c>
      <c r="K144" s="70">
        <v>114.53200000000001</v>
      </c>
      <c r="L144" s="70">
        <v>210.8</v>
      </c>
      <c r="M144" s="70">
        <v>211.94532</v>
      </c>
      <c r="N144" s="88">
        <v>227.1666228</v>
      </c>
      <c r="O144" s="71">
        <v>222.25320000000002</v>
      </c>
    </row>
    <row r="145" spans="1:15" ht="12.75">
      <c r="A145" s="102">
        <v>185</v>
      </c>
      <c r="B145" s="74">
        <v>217.64705882352942</v>
      </c>
      <c r="C145" s="92">
        <v>266240</v>
      </c>
      <c r="D145" s="93">
        <v>1500</v>
      </c>
      <c r="E145" s="93">
        <v>26624</v>
      </c>
      <c r="F145" s="100">
        <v>146432</v>
      </c>
      <c r="G145" s="70">
        <v>11.9808</v>
      </c>
      <c r="H145" s="70">
        <v>5.710848</v>
      </c>
      <c r="I145" s="70">
        <v>17.691648</v>
      </c>
      <c r="J145" s="71">
        <v>11.9808</v>
      </c>
      <c r="K145" s="70">
        <v>133.12</v>
      </c>
      <c r="L145" s="70">
        <v>243.7375</v>
      </c>
      <c r="M145" s="70">
        <v>245.0687</v>
      </c>
      <c r="N145" s="88">
        <v>262.760348</v>
      </c>
      <c r="O145" s="71">
        <v>257.0495</v>
      </c>
    </row>
    <row r="146" spans="1:15" ht="12.75">
      <c r="A146" s="102">
        <v>200</v>
      </c>
      <c r="B146" s="74">
        <v>235.29</v>
      </c>
      <c r="C146" s="92">
        <v>273186</v>
      </c>
      <c r="D146" s="93">
        <v>1500</v>
      </c>
      <c r="E146" s="93">
        <v>27318.600000000002</v>
      </c>
      <c r="F146" s="100">
        <v>150252.3</v>
      </c>
      <c r="G146" s="70">
        <v>12.29337</v>
      </c>
      <c r="H146" s="70">
        <v>5.859839699999999</v>
      </c>
      <c r="I146" s="70">
        <v>18.153209699999998</v>
      </c>
      <c r="J146" s="71">
        <v>12.29337</v>
      </c>
      <c r="K146" s="70">
        <v>136.59300000000002</v>
      </c>
      <c r="L146" s="70">
        <v>263.5</v>
      </c>
      <c r="M146" s="70">
        <v>264.86593</v>
      </c>
      <c r="N146" s="88">
        <v>283.0191397</v>
      </c>
      <c r="O146" s="71">
        <v>277.1593</v>
      </c>
    </row>
    <row r="147" spans="1:15" ht="6" customHeight="1">
      <c r="A147" s="13"/>
      <c r="B147" s="14"/>
      <c r="C147" s="14"/>
      <c r="D147" s="44"/>
      <c r="E147" s="45"/>
      <c r="F147" s="45"/>
      <c r="G147" s="23"/>
      <c r="H147" s="23"/>
      <c r="I147" s="23"/>
      <c r="J147" s="17"/>
      <c r="K147" s="23"/>
      <c r="L147" s="23"/>
      <c r="M147" s="23"/>
      <c r="N147" s="14"/>
      <c r="O147" s="140"/>
    </row>
    <row r="148" spans="4:6" ht="12" customHeight="1">
      <c r="D148" s="1"/>
      <c r="E148" s="1"/>
      <c r="F148" s="1"/>
    </row>
    <row r="149" spans="1:15" ht="12.75">
      <c r="A149" s="138" t="s">
        <v>50</v>
      </c>
      <c r="B149" s="10" t="s">
        <v>12</v>
      </c>
      <c r="C149" s="107" t="s">
        <v>78</v>
      </c>
      <c r="D149" s="1"/>
      <c r="E149" s="1"/>
      <c r="F149" s="121">
        <v>20000</v>
      </c>
      <c r="G149" s="1" t="s">
        <v>71</v>
      </c>
      <c r="H149" s="9"/>
      <c r="I149" s="9"/>
      <c r="J149" s="9"/>
      <c r="K149" s="9"/>
      <c r="L149" s="9"/>
      <c r="M149" s="18"/>
      <c r="N149" s="18"/>
      <c r="O149" s="18"/>
    </row>
    <row r="150" spans="1:15" ht="12.75">
      <c r="A150" s="49"/>
      <c r="B150" s="10" t="s">
        <v>13</v>
      </c>
      <c r="C150" s="6" t="s">
        <v>51</v>
      </c>
      <c r="D150" s="26"/>
      <c r="E150" s="50"/>
      <c r="F150" s="122">
        <v>0.1</v>
      </c>
      <c r="G150" s="26" t="s">
        <v>80</v>
      </c>
      <c r="H150" s="9"/>
      <c r="I150" s="9"/>
      <c r="J150" s="9"/>
      <c r="K150" s="9"/>
      <c r="L150" s="9"/>
      <c r="M150" s="18"/>
      <c r="N150" s="18"/>
      <c r="O150" s="18"/>
    </row>
    <row r="151" spans="1:15" ht="12.75">
      <c r="A151" s="6"/>
      <c r="B151" s="10" t="s">
        <v>14</v>
      </c>
      <c r="C151" s="5" t="s">
        <v>52</v>
      </c>
      <c r="D151" s="5"/>
      <c r="E151" s="51"/>
      <c r="F151" s="108" t="s">
        <v>81</v>
      </c>
      <c r="G151" s="5"/>
      <c r="H151" s="51"/>
      <c r="I151" s="51"/>
      <c r="J151" s="9"/>
      <c r="K151" s="9"/>
      <c r="L151" s="9"/>
      <c r="M151" s="18"/>
      <c r="N151" s="18"/>
      <c r="O151" s="18"/>
    </row>
    <row r="152" spans="1:15" ht="12.75">
      <c r="A152" s="6"/>
      <c r="B152" s="10" t="s">
        <v>15</v>
      </c>
      <c r="C152" s="5" t="s">
        <v>54</v>
      </c>
      <c r="D152" s="5"/>
      <c r="E152" s="5"/>
      <c r="F152" s="108" t="s">
        <v>82</v>
      </c>
      <c r="G152" s="5"/>
      <c r="H152" s="51"/>
      <c r="I152" s="51"/>
      <c r="J152" s="51"/>
      <c r="K152" s="53"/>
      <c r="L152" s="53"/>
      <c r="M152" s="18"/>
      <c r="N152" s="18"/>
      <c r="O152" s="18"/>
    </row>
    <row r="153" spans="1:15" ht="12.75">
      <c r="A153" s="6"/>
      <c r="B153" s="10" t="s">
        <v>16</v>
      </c>
      <c r="C153" s="6" t="s">
        <v>55</v>
      </c>
      <c r="D153" s="6"/>
      <c r="E153" s="54"/>
      <c r="F153" s="122">
        <v>0.0975</v>
      </c>
      <c r="G153" s="110" t="s">
        <v>84</v>
      </c>
      <c r="H153" s="5"/>
      <c r="I153" s="5"/>
      <c r="J153" s="5"/>
      <c r="K153" s="2"/>
      <c r="L153" s="2"/>
      <c r="M153" s="18"/>
      <c r="N153" s="18"/>
      <c r="O153" s="18"/>
    </row>
    <row r="154" spans="1:15" ht="12.75">
      <c r="A154" s="6"/>
      <c r="B154" s="20" t="s">
        <v>17</v>
      </c>
      <c r="C154" s="109" t="s">
        <v>79</v>
      </c>
      <c r="D154" s="6"/>
      <c r="E154" s="50"/>
      <c r="F154" s="122">
        <v>0.1</v>
      </c>
      <c r="G154" s="110" t="s">
        <v>83</v>
      </c>
      <c r="H154" s="5"/>
      <c r="I154" s="5"/>
      <c r="J154" s="5"/>
      <c r="K154" s="9"/>
      <c r="L154" s="9"/>
      <c r="M154" s="18"/>
      <c r="N154" s="18"/>
      <c r="O154" s="18"/>
    </row>
    <row r="155" spans="1:15" ht="12.75">
      <c r="A155" s="6"/>
      <c r="B155" s="20" t="s">
        <v>18</v>
      </c>
      <c r="C155" s="137" t="s">
        <v>91</v>
      </c>
      <c r="D155" s="129"/>
      <c r="E155" s="129"/>
      <c r="F155" s="123">
        <v>0.85</v>
      </c>
      <c r="G155" s="119" t="s">
        <v>90</v>
      </c>
      <c r="I155" s="110"/>
      <c r="J155" s="5"/>
      <c r="K155" s="9"/>
      <c r="L155" s="9"/>
      <c r="M155" s="18"/>
      <c r="N155" s="18"/>
      <c r="O155" s="18"/>
    </row>
    <row r="156" spans="1:15" ht="12.75">
      <c r="A156" s="6"/>
      <c r="B156" s="9" t="s">
        <v>19</v>
      </c>
      <c r="C156" s="132" t="s">
        <v>89</v>
      </c>
      <c r="D156" s="126"/>
      <c r="E156" s="126"/>
      <c r="F156" s="124">
        <v>1.55</v>
      </c>
      <c r="G156" s="125" t="s">
        <v>94</v>
      </c>
      <c r="H156" s="5"/>
      <c r="I156" s="5"/>
      <c r="J156" s="5"/>
      <c r="K156" s="9"/>
      <c r="L156" s="9"/>
      <c r="M156" s="18"/>
      <c r="O156" s="18"/>
    </row>
    <row r="157" spans="1:15" ht="12.75">
      <c r="A157" s="6"/>
      <c r="B157" s="20" t="s">
        <v>20</v>
      </c>
      <c r="C157" s="1" t="s">
        <v>40</v>
      </c>
      <c r="D157" s="1"/>
      <c r="E157" s="1"/>
      <c r="F157" s="108" t="s">
        <v>92</v>
      </c>
      <c r="H157" s="5"/>
      <c r="I157" s="26"/>
      <c r="J157" s="26"/>
      <c r="K157" s="120" t="s">
        <v>93</v>
      </c>
      <c r="L157" s="9"/>
      <c r="M157" s="18"/>
      <c r="O157" s="18"/>
    </row>
    <row r="158" spans="1:15" ht="12.75">
      <c r="A158" s="6"/>
      <c r="B158" s="20" t="s">
        <v>21</v>
      </c>
      <c r="C158" s="5" t="s">
        <v>2</v>
      </c>
      <c r="D158" s="26"/>
      <c r="E158" s="26"/>
      <c r="F158" s="10">
        <v>25</v>
      </c>
      <c r="G158" s="5" t="s">
        <v>23</v>
      </c>
      <c r="H158" s="9"/>
      <c r="I158" s="9"/>
      <c r="J158" s="9"/>
      <c r="K158" s="9"/>
      <c r="L158" s="9"/>
      <c r="M158" s="18"/>
      <c r="O158" s="18"/>
    </row>
    <row r="159" spans="1:15" ht="12.75">
      <c r="A159" s="6"/>
      <c r="B159" s="3"/>
      <c r="C159" s="5" t="s">
        <v>3</v>
      </c>
      <c r="D159" s="26"/>
      <c r="E159" s="26"/>
      <c r="F159" s="10">
        <v>50</v>
      </c>
      <c r="G159" s="5" t="s">
        <v>23</v>
      </c>
      <c r="H159" s="26"/>
      <c r="I159" s="26"/>
      <c r="J159" s="26"/>
      <c r="K159" s="26"/>
      <c r="L159" s="26"/>
      <c r="M159" s="18"/>
      <c r="O159" s="18"/>
    </row>
    <row r="160" spans="1:15" ht="12.75">
      <c r="A160" s="18"/>
      <c r="B160" s="3"/>
      <c r="C160" s="5" t="s">
        <v>4</v>
      </c>
      <c r="D160" s="26"/>
      <c r="E160" s="26"/>
      <c r="F160" s="10">
        <v>100</v>
      </c>
      <c r="G160" s="5" t="s">
        <v>23</v>
      </c>
      <c r="H160" s="18"/>
      <c r="I160" s="18"/>
      <c r="J160" s="18"/>
      <c r="K160" s="18"/>
      <c r="L160" s="18"/>
      <c r="M160" s="18"/>
      <c r="N160" s="2"/>
      <c r="O160" s="18"/>
    </row>
    <row r="161" spans="2:15" ht="12.75">
      <c r="B161" s="20" t="s">
        <v>22</v>
      </c>
      <c r="C161" s="128" t="s">
        <v>63</v>
      </c>
      <c r="D161" s="126"/>
      <c r="E161" s="126"/>
      <c r="F161" s="126"/>
      <c r="G161" s="126"/>
      <c r="H161" s="126"/>
      <c r="I161" s="126"/>
      <c r="J161" s="129"/>
      <c r="K161" s="129"/>
      <c r="L161" s="129"/>
      <c r="M161" s="129"/>
      <c r="N161" s="2"/>
      <c r="O161" s="18"/>
    </row>
    <row r="162" spans="2:15" ht="12.75">
      <c r="B162" s="20" t="s">
        <v>62</v>
      </c>
      <c r="C162" s="128" t="s">
        <v>64</v>
      </c>
      <c r="D162" s="129"/>
      <c r="E162" s="129"/>
      <c r="F162" s="129"/>
      <c r="G162" s="129"/>
      <c r="H162" s="129"/>
      <c r="I162" s="129"/>
      <c r="J162" s="129"/>
      <c r="K162" s="129"/>
      <c r="L162" s="129"/>
      <c r="M162" s="18"/>
      <c r="N162" s="8"/>
      <c r="O162" s="18"/>
    </row>
    <row r="163" spans="2:15" ht="12.75">
      <c r="B163" s="9" t="s">
        <v>75</v>
      </c>
      <c r="C163" s="128" t="s">
        <v>65</v>
      </c>
      <c r="D163" s="129"/>
      <c r="E163" s="129"/>
      <c r="F163" s="129"/>
      <c r="G163" s="129"/>
      <c r="H163" s="129"/>
      <c r="I163" s="129"/>
      <c r="J163" s="129"/>
      <c r="K163" s="129"/>
      <c r="L163" s="8"/>
      <c r="M163" s="18"/>
      <c r="N163" s="8"/>
      <c r="O163" s="18"/>
    </row>
  </sheetData>
  <sheetProtection/>
  <mergeCells count="12">
    <mergeCell ref="C162:L162"/>
    <mergeCell ref="C163:K163"/>
    <mergeCell ref="I75:J75"/>
    <mergeCell ref="I76:O76"/>
    <mergeCell ref="I112:J112"/>
    <mergeCell ref="C155:E155"/>
    <mergeCell ref="C156:E156"/>
    <mergeCell ref="C161:M161"/>
    <mergeCell ref="I38:J38"/>
    <mergeCell ref="I39:O39"/>
    <mergeCell ref="I1:J1"/>
    <mergeCell ref="I2:O2"/>
  </mergeCells>
  <printOptions horizontalCentered="1"/>
  <pageMargins left="0.3937007874015748" right="0.3937007874015748" top="0.5905511811023623" bottom="0.5905511811023623" header="0" footer="0.3937007874015748"/>
  <pageSetup firstPageNumber="101" useFirstPageNumber="1" horizontalDpi="600" verticalDpi="600" orientation="landscape" paperSize="9" scale="76" r:id="rId1"/>
  <headerFooter alignWithMargins="0">
    <oddFooter>&amp;L&amp;8DAFF; Sub-Directorate Economic Analysis&amp;10
&amp;C&amp;9&amp;P&amp;R&amp;8KZNDARD: Sub-Directorate Agricultural Economics</oddFooter>
  </headerFooter>
  <rowBreaks count="3" manualBreakCount="3">
    <brk id="37" max="15" man="1"/>
    <brk id="74" max="15" man="1"/>
    <brk id="1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259"/>
  <sheetViews>
    <sheetView zoomScalePageLayoutView="0" workbookViewId="0" topLeftCell="A6">
      <selection activeCell="F36" sqref="F36"/>
    </sheetView>
  </sheetViews>
  <sheetFormatPr defaultColWidth="9.140625" defaultRowHeight="12.75"/>
  <cols>
    <col min="1" max="1" width="8.28125" style="1" customWidth="1"/>
    <col min="2" max="2" width="9.8515625" style="1" customWidth="1"/>
    <col min="3" max="3" width="11.00390625" style="1" customWidth="1"/>
    <col min="4" max="4" width="9.57421875" style="3" customWidth="1"/>
    <col min="5" max="5" width="10.8515625" style="3" customWidth="1"/>
    <col min="6" max="6" width="11.00390625" style="3" customWidth="1"/>
    <col min="7" max="8" width="9.00390625" style="1" customWidth="1"/>
    <col min="9" max="9" width="10.28125" style="1" customWidth="1"/>
    <col min="10" max="10" width="11.140625" style="1" customWidth="1"/>
    <col min="11" max="13" width="10.28125" style="1" customWidth="1"/>
    <col min="14" max="14" width="10.421875" style="1" customWidth="1"/>
    <col min="15" max="15" width="10.7109375" style="1" customWidth="1"/>
    <col min="16" max="16" width="11.28125" style="1" customWidth="1"/>
    <col min="17" max="16384" width="9.140625" style="1" customWidth="1"/>
  </cols>
  <sheetData>
    <row r="1" spans="1:11" ht="15.75">
      <c r="A1" s="79" t="e">
        <f>#REF!</f>
        <v>#REF!</v>
      </c>
      <c r="B1" s="79"/>
      <c r="C1" s="79"/>
      <c r="D1" s="79"/>
      <c r="E1" s="79"/>
      <c r="F1" s="79"/>
      <c r="I1" s="127" t="e">
        <f>#REF!</f>
        <v>#REF!</v>
      </c>
      <c r="J1" s="127"/>
      <c r="K1" s="2"/>
    </row>
    <row r="2" spans="9:15" ht="12.75">
      <c r="I2" s="130"/>
      <c r="J2" s="131"/>
      <c r="K2" s="131"/>
      <c r="L2" s="131"/>
      <c r="M2" s="129"/>
      <c r="N2" s="129"/>
      <c r="O2" s="129"/>
    </row>
    <row r="3" spans="1:8" ht="19.5" customHeight="1">
      <c r="A3" s="85" t="e">
        <f>#REF!</f>
        <v>#REF!</v>
      </c>
      <c r="B3" s="80" t="e">
        <f>#REF!</f>
        <v>#REF!</v>
      </c>
      <c r="C3" s="81"/>
      <c r="D3" s="81"/>
      <c r="E3" s="81"/>
      <c r="F3" s="81"/>
      <c r="G3" s="81"/>
      <c r="H3" s="82"/>
    </row>
    <row r="4" spans="1:8" s="15" customFormat="1" ht="6" customHeight="1">
      <c r="A4" s="84"/>
      <c r="B4" s="80"/>
      <c r="C4" s="81"/>
      <c r="D4" s="81"/>
      <c r="E4" s="81"/>
      <c r="F4" s="81"/>
      <c r="G4" s="81"/>
      <c r="H4" s="82"/>
    </row>
    <row r="5" spans="1:15" ht="12.75">
      <c r="A5" s="39"/>
      <c r="B5" s="47"/>
      <c r="C5" s="32" t="s">
        <v>47</v>
      </c>
      <c r="D5" s="32" t="s">
        <v>6</v>
      </c>
      <c r="E5" s="32" t="s">
        <v>5</v>
      </c>
      <c r="F5" s="32" t="s">
        <v>6</v>
      </c>
      <c r="G5" s="33" t="s">
        <v>7</v>
      </c>
      <c r="H5" s="33" t="s">
        <v>8</v>
      </c>
      <c r="I5" s="33" t="s">
        <v>33</v>
      </c>
      <c r="J5" s="33" t="s">
        <v>34</v>
      </c>
      <c r="K5" s="33" t="s">
        <v>38</v>
      </c>
      <c r="L5" s="86" t="s">
        <v>73</v>
      </c>
      <c r="M5" s="86" t="s">
        <v>73</v>
      </c>
      <c r="N5" s="39" t="s">
        <v>24</v>
      </c>
      <c r="O5" s="39" t="s">
        <v>24</v>
      </c>
    </row>
    <row r="6" spans="1:15" ht="12.75">
      <c r="A6" s="38" t="s">
        <v>26</v>
      </c>
      <c r="B6" s="38" t="s">
        <v>23</v>
      </c>
      <c r="C6" s="34" t="s">
        <v>48</v>
      </c>
      <c r="D6" s="34" t="s">
        <v>28</v>
      </c>
      <c r="E6" s="34" t="s">
        <v>31</v>
      </c>
      <c r="F6" s="34" t="s">
        <v>32</v>
      </c>
      <c r="G6" s="35" t="s">
        <v>10</v>
      </c>
      <c r="H6" s="35"/>
      <c r="I6" s="35" t="s">
        <v>35</v>
      </c>
      <c r="J6" s="35" t="s">
        <v>36</v>
      </c>
      <c r="K6" s="35" t="s">
        <v>39</v>
      </c>
      <c r="L6" s="35" t="s">
        <v>6</v>
      </c>
      <c r="M6" s="35" t="s">
        <v>9</v>
      </c>
      <c r="N6" s="38" t="s">
        <v>46</v>
      </c>
      <c r="O6" s="35" t="s">
        <v>44</v>
      </c>
    </row>
    <row r="7" spans="1:15" ht="12.75">
      <c r="A7" s="38"/>
      <c r="B7" s="38" t="s">
        <v>49</v>
      </c>
      <c r="C7" s="34"/>
      <c r="D7" s="34" t="s">
        <v>29</v>
      </c>
      <c r="E7" s="35"/>
      <c r="F7" s="31"/>
      <c r="G7" s="30"/>
      <c r="H7" s="35"/>
      <c r="I7" s="35" t="s">
        <v>37</v>
      </c>
      <c r="J7" s="35" t="s">
        <v>8</v>
      </c>
      <c r="K7" s="35" t="s">
        <v>42</v>
      </c>
      <c r="L7" s="35" t="s">
        <v>43</v>
      </c>
      <c r="M7" s="35" t="s">
        <v>41</v>
      </c>
      <c r="N7" s="38"/>
      <c r="O7" s="46" t="s">
        <v>45</v>
      </c>
    </row>
    <row r="8" spans="1:15" ht="12.75">
      <c r="A8" s="38"/>
      <c r="B8" s="38"/>
      <c r="C8" s="34"/>
      <c r="D8" s="34"/>
      <c r="E8" s="35"/>
      <c r="F8" s="31"/>
      <c r="G8" s="30"/>
      <c r="H8" s="35"/>
      <c r="I8" s="35"/>
      <c r="J8" s="35"/>
      <c r="K8" s="35"/>
      <c r="L8" s="35" t="s">
        <v>40</v>
      </c>
      <c r="M8" s="35" t="s">
        <v>37</v>
      </c>
      <c r="N8" s="38"/>
      <c r="O8" s="35" t="s">
        <v>8</v>
      </c>
    </row>
    <row r="9" spans="1:18" ht="12.75">
      <c r="A9" s="38" t="s">
        <v>11</v>
      </c>
      <c r="B9" s="38"/>
      <c r="C9" s="48" t="s">
        <v>25</v>
      </c>
      <c r="D9" s="36" t="s">
        <v>30</v>
      </c>
      <c r="E9" s="37" t="s">
        <v>25</v>
      </c>
      <c r="F9" s="37" t="s">
        <v>25</v>
      </c>
      <c r="G9" s="38" t="s">
        <v>67</v>
      </c>
      <c r="H9" s="38" t="s">
        <v>67</v>
      </c>
      <c r="I9" s="38" t="s">
        <v>67</v>
      </c>
      <c r="J9" s="38" t="s">
        <v>67</v>
      </c>
      <c r="K9" s="38" t="s">
        <v>67</v>
      </c>
      <c r="L9" s="38" t="s">
        <v>67</v>
      </c>
      <c r="M9" s="38" t="s">
        <v>67</v>
      </c>
      <c r="N9" s="58" t="s">
        <v>72</v>
      </c>
      <c r="O9" s="58" t="s">
        <v>72</v>
      </c>
      <c r="Q9" s="60"/>
      <c r="R9" s="59"/>
    </row>
    <row r="10" spans="1:16" ht="6" customHeight="1">
      <c r="A10" s="40"/>
      <c r="B10" s="41"/>
      <c r="C10" s="41"/>
      <c r="D10" s="42"/>
      <c r="E10" s="42"/>
      <c r="F10" s="42"/>
      <c r="G10" s="42"/>
      <c r="H10" s="43"/>
      <c r="I10" s="43"/>
      <c r="J10" s="43"/>
      <c r="K10" s="43"/>
      <c r="L10" s="43"/>
      <c r="M10" s="41"/>
      <c r="N10" s="41"/>
      <c r="O10" s="41"/>
      <c r="P10" s="87"/>
    </row>
    <row r="11" spans="1:16" ht="12.75">
      <c r="A11" s="102" t="e">
        <f>#REF!</f>
        <v>#REF!</v>
      </c>
      <c r="B11" s="74" t="e">
        <f>#REF!</f>
        <v>#REF!</v>
      </c>
      <c r="C11" s="92" t="e">
        <f>#REF!</f>
        <v>#REF!</v>
      </c>
      <c r="D11" s="93" t="e">
        <f>#REF!</f>
        <v>#REF!</v>
      </c>
      <c r="E11" s="93" t="e">
        <f>C11*#REF!</f>
        <v>#REF!</v>
      </c>
      <c r="F11" s="100" t="e">
        <f>(C11+E11)/2</f>
        <v>#REF!</v>
      </c>
      <c r="G11" s="70" t="e">
        <f>((C11-E11)/#REF!)*100</f>
        <v>#REF!</v>
      </c>
      <c r="H11" s="70" t="e">
        <f>(F11*#REF!/D11)*100</f>
        <v>#REF!</v>
      </c>
      <c r="I11" s="70" t="e">
        <f>SUM(G11:H11)</f>
        <v>#REF!</v>
      </c>
      <c r="J11" s="71" t="e">
        <f>G11</f>
        <v>#REF!</v>
      </c>
      <c r="K11" s="70" t="e">
        <f>(C11*#REF!/#REF!)*100</f>
        <v>#REF!</v>
      </c>
      <c r="L11" s="70" t="e">
        <f>(A11*#REF!*#REF!)*100</f>
        <v>#REF!</v>
      </c>
      <c r="M11" s="70" t="e">
        <f>SUM(K11:L11)</f>
        <v>#REF!</v>
      </c>
      <c r="N11" s="88" t="e">
        <f>(I11+M11)/100</f>
        <v>#REF!</v>
      </c>
      <c r="O11" s="75" t="e">
        <f>(J11+M11)/100</f>
        <v>#REF!</v>
      </c>
      <c r="P11" s="88"/>
    </row>
    <row r="12" spans="1:16" ht="12.75">
      <c r="A12" s="102" t="e">
        <f>#REF!</f>
        <v>#REF!</v>
      </c>
      <c r="B12" s="74" t="e">
        <f>#REF!</f>
        <v>#REF!</v>
      </c>
      <c r="C12" s="92" t="e">
        <f>#REF!</f>
        <v>#REF!</v>
      </c>
      <c r="D12" s="93" t="e">
        <f>#REF!</f>
        <v>#REF!</v>
      </c>
      <c r="E12" s="93" t="e">
        <f>C12*#REF!</f>
        <v>#REF!</v>
      </c>
      <c r="F12" s="100" t="e">
        <f aca="true" t="shared" si="0" ref="F12:F26">(C12+E12)/2</f>
        <v>#REF!</v>
      </c>
      <c r="G12" s="70" t="e">
        <f>((C12-E12)/#REF!)*100</f>
        <v>#REF!</v>
      </c>
      <c r="H12" s="70" t="e">
        <f>(F12*#REF!/D12)*100</f>
        <v>#REF!</v>
      </c>
      <c r="I12" s="70" t="e">
        <f aca="true" t="shared" si="1" ref="I12:I26">SUM(G12:H12)</f>
        <v>#REF!</v>
      </c>
      <c r="J12" s="71" t="e">
        <f aca="true" t="shared" si="2" ref="J12:J26">G12</f>
        <v>#REF!</v>
      </c>
      <c r="K12" s="76" t="e">
        <f>(C12*#REF!/#REF!)*100</f>
        <v>#REF!</v>
      </c>
      <c r="L12" s="70" t="e">
        <f>(A12*#REF!*#REF!)*100</f>
        <v>#REF!</v>
      </c>
      <c r="M12" s="70" t="e">
        <f aca="true" t="shared" si="3" ref="M12:M26">SUM(K12:L12)</f>
        <v>#REF!</v>
      </c>
      <c r="N12" s="88" t="e">
        <f aca="true" t="shared" si="4" ref="N12:N26">(I12+M12)/100</f>
        <v>#REF!</v>
      </c>
      <c r="O12" s="75" t="e">
        <f aca="true" t="shared" si="5" ref="O12:O26">(J12+M12)/100</f>
        <v>#REF!</v>
      </c>
      <c r="P12" s="88"/>
    </row>
    <row r="13" spans="1:16" ht="12.75">
      <c r="A13" s="102" t="e">
        <f>#REF!</f>
        <v>#REF!</v>
      </c>
      <c r="B13" s="74" t="e">
        <f>#REF!</f>
        <v>#REF!</v>
      </c>
      <c r="C13" s="92" t="e">
        <f>#REF!</f>
        <v>#REF!</v>
      </c>
      <c r="D13" s="93" t="e">
        <f>#REF!</f>
        <v>#REF!</v>
      </c>
      <c r="E13" s="93" t="e">
        <f>C13*#REF!</f>
        <v>#REF!</v>
      </c>
      <c r="F13" s="100" t="e">
        <f t="shared" si="0"/>
        <v>#REF!</v>
      </c>
      <c r="G13" s="70" t="e">
        <f>((C13-E13)/#REF!)*100</f>
        <v>#REF!</v>
      </c>
      <c r="H13" s="70" t="e">
        <f>(F13*#REF!/D13)*100</f>
        <v>#REF!</v>
      </c>
      <c r="I13" s="70" t="e">
        <f t="shared" si="1"/>
        <v>#REF!</v>
      </c>
      <c r="J13" s="71" t="e">
        <f t="shared" si="2"/>
        <v>#REF!</v>
      </c>
      <c r="K13" s="76" t="e">
        <f>(C13*#REF!/#REF!)*100</f>
        <v>#REF!</v>
      </c>
      <c r="L13" s="70" t="e">
        <f>(A13*#REF!*#REF!)*100</f>
        <v>#REF!</v>
      </c>
      <c r="M13" s="70" t="e">
        <f t="shared" si="3"/>
        <v>#REF!</v>
      </c>
      <c r="N13" s="88" t="e">
        <f t="shared" si="4"/>
        <v>#REF!</v>
      </c>
      <c r="O13" s="75" t="e">
        <f t="shared" si="5"/>
        <v>#REF!</v>
      </c>
      <c r="P13" s="88"/>
    </row>
    <row r="14" spans="1:16" ht="12.75">
      <c r="A14" s="102" t="e">
        <f>#REF!</f>
        <v>#REF!</v>
      </c>
      <c r="B14" s="74" t="e">
        <f>#REF!</f>
        <v>#REF!</v>
      </c>
      <c r="C14" s="92" t="e">
        <f>#REF!</f>
        <v>#REF!</v>
      </c>
      <c r="D14" s="92" t="e">
        <f>#REF!</f>
        <v>#REF!</v>
      </c>
      <c r="E14" s="93" t="e">
        <f>C14*#REF!</f>
        <v>#REF!</v>
      </c>
      <c r="F14" s="100" t="e">
        <f t="shared" si="0"/>
        <v>#REF!</v>
      </c>
      <c r="G14" s="70" t="e">
        <f>((C14-E14)/#REF!)*100</f>
        <v>#REF!</v>
      </c>
      <c r="H14" s="70" t="e">
        <f>(F14*#REF!/D14)*100</f>
        <v>#REF!</v>
      </c>
      <c r="I14" s="70" t="e">
        <f t="shared" si="1"/>
        <v>#REF!</v>
      </c>
      <c r="J14" s="71" t="e">
        <f t="shared" si="2"/>
        <v>#REF!</v>
      </c>
      <c r="K14" s="76" t="e">
        <f>(C14*#REF!/#REF!)*100</f>
        <v>#REF!</v>
      </c>
      <c r="L14" s="70" t="e">
        <f>(A14*#REF!*#REF!)*100</f>
        <v>#REF!</v>
      </c>
      <c r="M14" s="70" t="e">
        <f t="shared" si="3"/>
        <v>#REF!</v>
      </c>
      <c r="N14" s="88" t="e">
        <f t="shared" si="4"/>
        <v>#REF!</v>
      </c>
      <c r="O14" s="75" t="e">
        <f t="shared" si="5"/>
        <v>#REF!</v>
      </c>
      <c r="P14" s="88"/>
    </row>
    <row r="15" spans="1:16" ht="12.75">
      <c r="A15" s="102" t="e">
        <f>#REF!</f>
        <v>#REF!</v>
      </c>
      <c r="B15" s="74" t="e">
        <f>#REF!</f>
        <v>#REF!</v>
      </c>
      <c r="C15" s="92" t="e">
        <f>#REF!</f>
        <v>#REF!</v>
      </c>
      <c r="D15" s="93" t="e">
        <f>#REF!</f>
        <v>#REF!</v>
      </c>
      <c r="E15" s="93" t="e">
        <f>C15*#REF!</f>
        <v>#REF!</v>
      </c>
      <c r="F15" s="100" t="e">
        <f t="shared" si="0"/>
        <v>#REF!</v>
      </c>
      <c r="G15" s="70" t="e">
        <f>((C15-E15)/#REF!)*100</f>
        <v>#REF!</v>
      </c>
      <c r="H15" s="70" t="e">
        <f>(F15*#REF!/D15)*100</f>
        <v>#REF!</v>
      </c>
      <c r="I15" s="70" t="e">
        <f t="shared" si="1"/>
        <v>#REF!</v>
      </c>
      <c r="J15" s="71" t="e">
        <f t="shared" si="2"/>
        <v>#REF!</v>
      </c>
      <c r="K15" s="76" t="e">
        <f>(C15*#REF!/#REF!)*100</f>
        <v>#REF!</v>
      </c>
      <c r="L15" s="70" t="e">
        <f>(A15*#REF!*#REF!)*100</f>
        <v>#REF!</v>
      </c>
      <c r="M15" s="70" t="e">
        <f t="shared" si="3"/>
        <v>#REF!</v>
      </c>
      <c r="N15" s="88" t="e">
        <f t="shared" si="4"/>
        <v>#REF!</v>
      </c>
      <c r="O15" s="75" t="e">
        <f t="shared" si="5"/>
        <v>#REF!</v>
      </c>
      <c r="P15" s="88"/>
    </row>
    <row r="16" spans="1:16" ht="12.75">
      <c r="A16" s="102" t="e">
        <f>#REF!</f>
        <v>#REF!</v>
      </c>
      <c r="B16" s="74" t="e">
        <f>#REF!</f>
        <v>#REF!</v>
      </c>
      <c r="C16" s="92" t="e">
        <f>#REF!</f>
        <v>#REF!</v>
      </c>
      <c r="D16" s="93" t="e">
        <f>#REF!</f>
        <v>#REF!</v>
      </c>
      <c r="E16" s="93" t="e">
        <f>C16*#REF!</f>
        <v>#REF!</v>
      </c>
      <c r="F16" s="100" t="e">
        <f t="shared" si="0"/>
        <v>#REF!</v>
      </c>
      <c r="G16" s="70" t="e">
        <f>((C16-E16)/#REF!)*100</f>
        <v>#REF!</v>
      </c>
      <c r="H16" s="70" t="e">
        <f>(F16*#REF!/D16)*100</f>
        <v>#REF!</v>
      </c>
      <c r="I16" s="70" t="e">
        <f t="shared" si="1"/>
        <v>#REF!</v>
      </c>
      <c r="J16" s="71" t="e">
        <f t="shared" si="2"/>
        <v>#REF!</v>
      </c>
      <c r="K16" s="76" t="e">
        <f>(C16*#REF!/#REF!)*100</f>
        <v>#REF!</v>
      </c>
      <c r="L16" s="70" t="e">
        <f>(A16*#REF!*#REF!)*100</f>
        <v>#REF!</v>
      </c>
      <c r="M16" s="70" t="e">
        <f t="shared" si="3"/>
        <v>#REF!</v>
      </c>
      <c r="N16" s="88" t="e">
        <f t="shared" si="4"/>
        <v>#REF!</v>
      </c>
      <c r="O16" s="75" t="e">
        <f t="shared" si="5"/>
        <v>#REF!</v>
      </c>
      <c r="P16" s="88"/>
    </row>
    <row r="17" spans="1:16" ht="12.75">
      <c r="A17" s="102" t="e">
        <f>#REF!</f>
        <v>#REF!</v>
      </c>
      <c r="B17" s="74" t="e">
        <f>#REF!</f>
        <v>#REF!</v>
      </c>
      <c r="C17" s="92" t="e">
        <f>#REF!</f>
        <v>#REF!</v>
      </c>
      <c r="D17" s="93" t="e">
        <f>#REF!</f>
        <v>#REF!</v>
      </c>
      <c r="E17" s="93" t="e">
        <f>C17*#REF!</f>
        <v>#REF!</v>
      </c>
      <c r="F17" s="100" t="e">
        <f t="shared" si="0"/>
        <v>#REF!</v>
      </c>
      <c r="G17" s="70" t="e">
        <f>((C17-E17)/#REF!)*100</f>
        <v>#REF!</v>
      </c>
      <c r="H17" s="70" t="e">
        <f>(F17*#REF!/D17)*100</f>
        <v>#REF!</v>
      </c>
      <c r="I17" s="70" t="e">
        <f t="shared" si="1"/>
        <v>#REF!</v>
      </c>
      <c r="J17" s="71" t="e">
        <f t="shared" si="2"/>
        <v>#REF!</v>
      </c>
      <c r="K17" s="76" t="e">
        <f>(C17*#REF!/#REF!)*100</f>
        <v>#REF!</v>
      </c>
      <c r="L17" s="70" t="e">
        <f>(A17*#REF!*#REF!)*100</f>
        <v>#REF!</v>
      </c>
      <c r="M17" s="70" t="e">
        <f t="shared" si="3"/>
        <v>#REF!</v>
      </c>
      <c r="N17" s="88" t="e">
        <f t="shared" si="4"/>
        <v>#REF!</v>
      </c>
      <c r="O17" s="75" t="e">
        <f t="shared" si="5"/>
        <v>#REF!</v>
      </c>
      <c r="P17" s="88"/>
    </row>
    <row r="18" spans="1:16" ht="12.75">
      <c r="A18" s="102" t="e">
        <f>#REF!</f>
        <v>#REF!</v>
      </c>
      <c r="B18" s="74" t="e">
        <f>#REF!</f>
        <v>#REF!</v>
      </c>
      <c r="C18" s="92" t="e">
        <f>#REF!</f>
        <v>#REF!</v>
      </c>
      <c r="D18" s="92" t="e">
        <f>#REF!</f>
        <v>#REF!</v>
      </c>
      <c r="E18" s="93" t="e">
        <f>C18*#REF!</f>
        <v>#REF!</v>
      </c>
      <c r="F18" s="100" t="e">
        <f t="shared" si="0"/>
        <v>#REF!</v>
      </c>
      <c r="G18" s="70" t="e">
        <f>((C18-E18)/#REF!)*100</f>
        <v>#REF!</v>
      </c>
      <c r="H18" s="70" t="e">
        <f>(F18*#REF!/D18)*100</f>
        <v>#REF!</v>
      </c>
      <c r="I18" s="70" t="e">
        <f t="shared" si="1"/>
        <v>#REF!</v>
      </c>
      <c r="J18" s="71" t="e">
        <f t="shared" si="2"/>
        <v>#REF!</v>
      </c>
      <c r="K18" s="76" t="e">
        <f>(C18*#REF!/#REF!)*100</f>
        <v>#REF!</v>
      </c>
      <c r="L18" s="70" t="e">
        <f>(A18*#REF!*#REF!)*100</f>
        <v>#REF!</v>
      </c>
      <c r="M18" s="70" t="e">
        <f t="shared" si="3"/>
        <v>#REF!</v>
      </c>
      <c r="N18" s="88" t="e">
        <f t="shared" si="4"/>
        <v>#REF!</v>
      </c>
      <c r="O18" s="75" t="e">
        <f t="shared" si="5"/>
        <v>#REF!</v>
      </c>
      <c r="P18" s="88"/>
    </row>
    <row r="19" spans="1:16" ht="12.75">
      <c r="A19" s="102" t="e">
        <f>#REF!</f>
        <v>#REF!</v>
      </c>
      <c r="B19" s="74" t="e">
        <f>#REF!</f>
        <v>#REF!</v>
      </c>
      <c r="C19" s="92" t="e">
        <f>#REF!</f>
        <v>#REF!</v>
      </c>
      <c r="D19" s="93" t="e">
        <f>#REF!</f>
        <v>#REF!</v>
      </c>
      <c r="E19" s="93" t="e">
        <f>C19*#REF!</f>
        <v>#REF!</v>
      </c>
      <c r="F19" s="100" t="e">
        <f t="shared" si="0"/>
        <v>#REF!</v>
      </c>
      <c r="G19" s="70" t="e">
        <f>((C19-E19)/#REF!)*100</f>
        <v>#REF!</v>
      </c>
      <c r="H19" s="70" t="e">
        <f>(F19*#REF!/D19)*100</f>
        <v>#REF!</v>
      </c>
      <c r="I19" s="70" t="e">
        <f t="shared" si="1"/>
        <v>#REF!</v>
      </c>
      <c r="J19" s="71" t="e">
        <f t="shared" si="2"/>
        <v>#REF!</v>
      </c>
      <c r="K19" s="76" t="e">
        <f>(C19*#REF!/#REF!)*100</f>
        <v>#REF!</v>
      </c>
      <c r="L19" s="70" t="e">
        <f>(A19*#REF!*#REF!)*100</f>
        <v>#REF!</v>
      </c>
      <c r="M19" s="70" t="e">
        <f t="shared" si="3"/>
        <v>#REF!</v>
      </c>
      <c r="N19" s="88" t="e">
        <f t="shared" si="4"/>
        <v>#REF!</v>
      </c>
      <c r="O19" s="75" t="e">
        <f t="shared" si="5"/>
        <v>#REF!</v>
      </c>
      <c r="P19" s="88"/>
    </row>
    <row r="20" spans="1:16" ht="12.75">
      <c r="A20" s="102" t="e">
        <f>#REF!</f>
        <v>#REF!</v>
      </c>
      <c r="B20" s="74" t="e">
        <f>#REF!</f>
        <v>#REF!</v>
      </c>
      <c r="C20" s="92" t="e">
        <f>#REF!</f>
        <v>#REF!</v>
      </c>
      <c r="D20" s="93" t="e">
        <f>#REF!</f>
        <v>#REF!</v>
      </c>
      <c r="E20" s="93" t="e">
        <f>C20*#REF!</f>
        <v>#REF!</v>
      </c>
      <c r="F20" s="100" t="e">
        <f t="shared" si="0"/>
        <v>#REF!</v>
      </c>
      <c r="G20" s="70" t="e">
        <f>((C20-E20)/#REF!)*100</f>
        <v>#REF!</v>
      </c>
      <c r="H20" s="70" t="e">
        <f>(F20*#REF!/D20)*100</f>
        <v>#REF!</v>
      </c>
      <c r="I20" s="70" t="e">
        <f t="shared" si="1"/>
        <v>#REF!</v>
      </c>
      <c r="J20" s="71" t="e">
        <f t="shared" si="2"/>
        <v>#REF!</v>
      </c>
      <c r="K20" s="76" t="e">
        <f>(C20*#REF!/#REF!)*100</f>
        <v>#REF!</v>
      </c>
      <c r="L20" s="70" t="e">
        <f>(A20*#REF!*#REF!)*100</f>
        <v>#REF!</v>
      </c>
      <c r="M20" s="70" t="e">
        <f t="shared" si="3"/>
        <v>#REF!</v>
      </c>
      <c r="N20" s="88" t="e">
        <f t="shared" si="4"/>
        <v>#REF!</v>
      </c>
      <c r="O20" s="75" t="e">
        <f t="shared" si="5"/>
        <v>#REF!</v>
      </c>
      <c r="P20" s="88"/>
    </row>
    <row r="21" spans="1:16" ht="12.75">
      <c r="A21" s="102" t="e">
        <f>#REF!</f>
        <v>#REF!</v>
      </c>
      <c r="B21" s="74" t="e">
        <f>#REF!</f>
        <v>#REF!</v>
      </c>
      <c r="C21" s="92" t="e">
        <f>#REF!</f>
        <v>#REF!</v>
      </c>
      <c r="D21" s="93" t="e">
        <f>#REF!</f>
        <v>#REF!</v>
      </c>
      <c r="E21" s="93" t="e">
        <f>C21*#REF!</f>
        <v>#REF!</v>
      </c>
      <c r="F21" s="100" t="e">
        <f t="shared" si="0"/>
        <v>#REF!</v>
      </c>
      <c r="G21" s="70" t="e">
        <f>((C21-E21)/#REF!)*100</f>
        <v>#REF!</v>
      </c>
      <c r="H21" s="70" t="e">
        <f>(F21*#REF!/D21)*100</f>
        <v>#REF!</v>
      </c>
      <c r="I21" s="70" t="e">
        <f t="shared" si="1"/>
        <v>#REF!</v>
      </c>
      <c r="J21" s="71" t="e">
        <f t="shared" si="2"/>
        <v>#REF!</v>
      </c>
      <c r="K21" s="76" t="e">
        <f>(C21*#REF!/#REF!)*100</f>
        <v>#REF!</v>
      </c>
      <c r="L21" s="70" t="e">
        <f>(A21*#REF!*#REF!)*100</f>
        <v>#REF!</v>
      </c>
      <c r="M21" s="70" t="e">
        <f t="shared" si="3"/>
        <v>#REF!</v>
      </c>
      <c r="N21" s="88" t="e">
        <f t="shared" si="4"/>
        <v>#REF!</v>
      </c>
      <c r="O21" s="75" t="e">
        <f t="shared" si="5"/>
        <v>#REF!</v>
      </c>
      <c r="P21" s="88"/>
    </row>
    <row r="22" spans="1:16" ht="12.75">
      <c r="A22" s="102" t="e">
        <f>#REF!</f>
        <v>#REF!</v>
      </c>
      <c r="B22" s="74" t="e">
        <f>#REF!</f>
        <v>#REF!</v>
      </c>
      <c r="C22" s="92" t="e">
        <f>#REF!</f>
        <v>#REF!</v>
      </c>
      <c r="D22" s="92" t="e">
        <f>#REF!</f>
        <v>#REF!</v>
      </c>
      <c r="E22" s="93" t="e">
        <f>C22*#REF!</f>
        <v>#REF!</v>
      </c>
      <c r="F22" s="100" t="e">
        <f t="shared" si="0"/>
        <v>#REF!</v>
      </c>
      <c r="G22" s="70" t="e">
        <f>((C22-E22)/#REF!)*100</f>
        <v>#REF!</v>
      </c>
      <c r="H22" s="70" t="e">
        <f>(F22*#REF!/D22)*100</f>
        <v>#REF!</v>
      </c>
      <c r="I22" s="70" t="e">
        <f t="shared" si="1"/>
        <v>#REF!</v>
      </c>
      <c r="J22" s="71" t="e">
        <f t="shared" si="2"/>
        <v>#REF!</v>
      </c>
      <c r="K22" s="76" t="e">
        <f>(C22*#REF!/#REF!)*100</f>
        <v>#REF!</v>
      </c>
      <c r="L22" s="70" t="e">
        <f>(A22*#REF!*#REF!)*100</f>
        <v>#REF!</v>
      </c>
      <c r="M22" s="70" t="e">
        <f t="shared" si="3"/>
        <v>#REF!</v>
      </c>
      <c r="N22" s="88" t="e">
        <f t="shared" si="4"/>
        <v>#REF!</v>
      </c>
      <c r="O22" s="75" t="e">
        <f t="shared" si="5"/>
        <v>#REF!</v>
      </c>
      <c r="P22" s="88"/>
    </row>
    <row r="23" spans="1:16" ht="12.75">
      <c r="A23" s="102" t="e">
        <f>#REF!</f>
        <v>#REF!</v>
      </c>
      <c r="B23" s="74" t="e">
        <f>#REF!</f>
        <v>#REF!</v>
      </c>
      <c r="C23" s="92" t="e">
        <f>#REF!</f>
        <v>#REF!</v>
      </c>
      <c r="D23" s="93" t="e">
        <f>#REF!</f>
        <v>#REF!</v>
      </c>
      <c r="E23" s="93" t="e">
        <f>C23*#REF!</f>
        <v>#REF!</v>
      </c>
      <c r="F23" s="100" t="e">
        <f t="shared" si="0"/>
        <v>#REF!</v>
      </c>
      <c r="G23" s="70" t="e">
        <f>((C23-E23)/#REF!)*100</f>
        <v>#REF!</v>
      </c>
      <c r="H23" s="70" t="e">
        <f>(F23*#REF!/D23)*100</f>
        <v>#REF!</v>
      </c>
      <c r="I23" s="70" t="e">
        <f t="shared" si="1"/>
        <v>#REF!</v>
      </c>
      <c r="J23" s="71" t="e">
        <f t="shared" si="2"/>
        <v>#REF!</v>
      </c>
      <c r="K23" s="76" t="e">
        <f>(C23*#REF!/#REF!)*100</f>
        <v>#REF!</v>
      </c>
      <c r="L23" s="70" t="e">
        <f>(A23*#REF!*#REF!)*100</f>
        <v>#REF!</v>
      </c>
      <c r="M23" s="70" t="e">
        <f t="shared" si="3"/>
        <v>#REF!</v>
      </c>
      <c r="N23" s="88" t="e">
        <f t="shared" si="4"/>
        <v>#REF!</v>
      </c>
      <c r="O23" s="75" t="e">
        <f t="shared" si="5"/>
        <v>#REF!</v>
      </c>
      <c r="P23" s="88"/>
    </row>
    <row r="24" spans="1:16" ht="12.75">
      <c r="A24" s="102" t="e">
        <f>#REF!</f>
        <v>#REF!</v>
      </c>
      <c r="B24" s="74" t="e">
        <f>#REF!</f>
        <v>#REF!</v>
      </c>
      <c r="C24" s="92" t="e">
        <f>#REF!</f>
        <v>#REF!</v>
      </c>
      <c r="D24" s="93" t="e">
        <f>#REF!</f>
        <v>#REF!</v>
      </c>
      <c r="E24" s="93" t="e">
        <f>C24*#REF!</f>
        <v>#REF!</v>
      </c>
      <c r="F24" s="100" t="e">
        <f t="shared" si="0"/>
        <v>#REF!</v>
      </c>
      <c r="G24" s="70" t="e">
        <f>((C24-E24)/#REF!)*100</f>
        <v>#REF!</v>
      </c>
      <c r="H24" s="70" t="e">
        <f>(F24*#REF!/D24)*100</f>
        <v>#REF!</v>
      </c>
      <c r="I24" s="70" t="e">
        <f t="shared" si="1"/>
        <v>#REF!</v>
      </c>
      <c r="J24" s="71" t="e">
        <f t="shared" si="2"/>
        <v>#REF!</v>
      </c>
      <c r="K24" s="76" t="e">
        <f>(C24*#REF!/#REF!)*100</f>
        <v>#REF!</v>
      </c>
      <c r="L24" s="70" t="e">
        <f>(A24*#REF!*#REF!)*100</f>
        <v>#REF!</v>
      </c>
      <c r="M24" s="70" t="e">
        <f t="shared" si="3"/>
        <v>#REF!</v>
      </c>
      <c r="N24" s="88" t="e">
        <f t="shared" si="4"/>
        <v>#REF!</v>
      </c>
      <c r="O24" s="75" t="e">
        <f t="shared" si="5"/>
        <v>#REF!</v>
      </c>
      <c r="P24" s="88"/>
    </row>
    <row r="25" spans="1:16" ht="12.75">
      <c r="A25" s="102" t="e">
        <f>#REF!</f>
        <v>#REF!</v>
      </c>
      <c r="B25" s="74" t="e">
        <f>#REF!</f>
        <v>#REF!</v>
      </c>
      <c r="C25" s="92" t="e">
        <f>#REF!</f>
        <v>#REF!</v>
      </c>
      <c r="D25" s="93" t="e">
        <f>#REF!</f>
        <v>#REF!</v>
      </c>
      <c r="E25" s="93" t="e">
        <f>C25*#REF!</f>
        <v>#REF!</v>
      </c>
      <c r="F25" s="100" t="e">
        <f t="shared" si="0"/>
        <v>#REF!</v>
      </c>
      <c r="G25" s="70" t="e">
        <f>((C25-E25)/#REF!)*100</f>
        <v>#REF!</v>
      </c>
      <c r="H25" s="70" t="e">
        <f>(F25*#REF!/D25)*100</f>
        <v>#REF!</v>
      </c>
      <c r="I25" s="70" t="e">
        <f t="shared" si="1"/>
        <v>#REF!</v>
      </c>
      <c r="J25" s="71" t="e">
        <f t="shared" si="2"/>
        <v>#REF!</v>
      </c>
      <c r="K25" s="76" t="e">
        <f>(C25*#REF!/#REF!)*100</f>
        <v>#REF!</v>
      </c>
      <c r="L25" s="70" t="e">
        <f>(A25*#REF!*#REF!)*100</f>
        <v>#REF!</v>
      </c>
      <c r="M25" s="70" t="e">
        <f t="shared" si="3"/>
        <v>#REF!</v>
      </c>
      <c r="N25" s="88" t="e">
        <f t="shared" si="4"/>
        <v>#REF!</v>
      </c>
      <c r="O25" s="75" t="e">
        <f t="shared" si="5"/>
        <v>#REF!</v>
      </c>
      <c r="P25" s="88"/>
    </row>
    <row r="26" spans="1:16" ht="12.75">
      <c r="A26" s="102" t="e">
        <f>#REF!</f>
        <v>#REF!</v>
      </c>
      <c r="B26" s="74" t="e">
        <f>#REF!</f>
        <v>#REF!</v>
      </c>
      <c r="C26" s="92" t="e">
        <f>#REF!</f>
        <v>#REF!</v>
      </c>
      <c r="D26" s="92" t="e">
        <f>#REF!</f>
        <v>#REF!</v>
      </c>
      <c r="E26" s="93" t="e">
        <f>C26*#REF!</f>
        <v>#REF!</v>
      </c>
      <c r="F26" s="100" t="e">
        <f t="shared" si="0"/>
        <v>#REF!</v>
      </c>
      <c r="G26" s="70" t="e">
        <f>((C26-E26)/#REF!)*100</f>
        <v>#REF!</v>
      </c>
      <c r="H26" s="70" t="e">
        <f>(F26*#REF!/D26)*100</f>
        <v>#REF!</v>
      </c>
      <c r="I26" s="70" t="e">
        <f t="shared" si="1"/>
        <v>#REF!</v>
      </c>
      <c r="J26" s="71" t="e">
        <f t="shared" si="2"/>
        <v>#REF!</v>
      </c>
      <c r="K26" s="76" t="e">
        <f>(C26*#REF!/#REF!)*100</f>
        <v>#REF!</v>
      </c>
      <c r="L26" s="70" t="e">
        <f>(A26*#REF!*#REF!)*100</f>
        <v>#REF!</v>
      </c>
      <c r="M26" s="70" t="e">
        <f t="shared" si="3"/>
        <v>#REF!</v>
      </c>
      <c r="N26" s="88" t="e">
        <f t="shared" si="4"/>
        <v>#REF!</v>
      </c>
      <c r="O26" s="75" t="e">
        <f t="shared" si="5"/>
        <v>#REF!</v>
      </c>
      <c r="P26" s="88"/>
    </row>
    <row r="27" spans="1:16" ht="6" customHeight="1">
      <c r="A27" s="13"/>
      <c r="B27" s="14"/>
      <c r="C27" s="14"/>
      <c r="D27" s="44"/>
      <c r="E27" s="45"/>
      <c r="F27" s="45"/>
      <c r="G27" s="23"/>
      <c r="H27" s="23"/>
      <c r="I27" s="23"/>
      <c r="J27" s="17"/>
      <c r="K27" s="23"/>
      <c r="L27" s="23"/>
      <c r="M27" s="23"/>
      <c r="N27" s="14"/>
      <c r="O27" s="14"/>
      <c r="P27" s="89"/>
    </row>
    <row r="28" spans="1:16" ht="12.75" customHeight="1">
      <c r="A28" s="11"/>
      <c r="B28" s="11"/>
      <c r="C28" s="11"/>
      <c r="D28" s="78"/>
      <c r="E28" s="90"/>
      <c r="F28" s="90"/>
      <c r="G28" s="21"/>
      <c r="H28" s="21"/>
      <c r="I28" s="21"/>
      <c r="J28" s="91"/>
      <c r="K28" s="21"/>
      <c r="L28" s="21"/>
      <c r="M28" s="21"/>
      <c r="N28" s="11"/>
      <c r="O28" s="11"/>
      <c r="P28" s="11"/>
    </row>
    <row r="29" spans="1:16" ht="12.75">
      <c r="A29" s="49" t="s">
        <v>50</v>
      </c>
      <c r="B29" s="10" t="s">
        <v>12</v>
      </c>
      <c r="C29" s="1" t="s">
        <v>70</v>
      </c>
      <c r="D29" s="1"/>
      <c r="E29" s="1"/>
      <c r="F29" s="98" t="e">
        <f>#REF!</f>
        <v>#REF!</v>
      </c>
      <c r="G29" s="1" t="s">
        <v>71</v>
      </c>
      <c r="H29" s="9"/>
      <c r="I29" s="9"/>
      <c r="J29" s="9"/>
      <c r="K29" s="9"/>
      <c r="L29" s="9"/>
      <c r="M29" s="18"/>
      <c r="N29" s="18"/>
      <c r="O29" s="18"/>
      <c r="P29" s="18"/>
    </row>
    <row r="30" spans="1:16" ht="12.75">
      <c r="A30" s="49"/>
      <c r="B30" s="10" t="s">
        <v>13</v>
      </c>
      <c r="C30" s="6" t="s">
        <v>51</v>
      </c>
      <c r="D30" s="26"/>
      <c r="E30" s="50"/>
      <c r="F30" s="55" t="e">
        <f>#REF!</f>
        <v>#REF!</v>
      </c>
      <c r="G30" s="5" t="s">
        <v>27</v>
      </c>
      <c r="H30" s="9"/>
      <c r="I30" s="9"/>
      <c r="J30" s="9"/>
      <c r="K30" s="9"/>
      <c r="L30" s="9"/>
      <c r="M30" s="18"/>
      <c r="N30" s="18"/>
      <c r="O30" s="18"/>
      <c r="P30" s="18"/>
    </row>
    <row r="31" spans="1:16" ht="12.75">
      <c r="A31" s="6"/>
      <c r="B31" s="10" t="s">
        <v>14</v>
      </c>
      <c r="C31" s="5" t="s">
        <v>52</v>
      </c>
      <c r="D31" s="5"/>
      <c r="E31" s="51"/>
      <c r="F31" s="52" t="s">
        <v>53</v>
      </c>
      <c r="G31" s="5"/>
      <c r="H31" s="51"/>
      <c r="I31" s="51"/>
      <c r="J31" s="9"/>
      <c r="K31" s="9"/>
      <c r="L31" s="9"/>
      <c r="M31" s="18"/>
      <c r="N31" s="18"/>
      <c r="O31" s="18"/>
      <c r="P31" s="18"/>
    </row>
    <row r="32" spans="1:16" ht="12.75">
      <c r="A32" s="6"/>
      <c r="B32" s="10" t="s">
        <v>15</v>
      </c>
      <c r="C32" s="5" t="s">
        <v>54</v>
      </c>
      <c r="D32" s="5"/>
      <c r="E32" s="5"/>
      <c r="F32" s="52" t="s">
        <v>61</v>
      </c>
      <c r="G32" s="5"/>
      <c r="H32" s="51"/>
      <c r="I32" s="51"/>
      <c r="J32" s="51"/>
      <c r="K32" s="53"/>
      <c r="L32" s="53"/>
      <c r="M32" s="18"/>
      <c r="N32" s="18"/>
      <c r="O32" s="18"/>
      <c r="P32" s="18"/>
    </row>
    <row r="33" spans="1:16" ht="12.75">
      <c r="A33" s="6"/>
      <c r="B33" s="10" t="s">
        <v>16</v>
      </c>
      <c r="C33" s="6" t="s">
        <v>55</v>
      </c>
      <c r="D33" s="6"/>
      <c r="E33" s="54"/>
      <c r="F33" s="55" t="e">
        <f>#REF!</f>
        <v>#REF!</v>
      </c>
      <c r="G33" s="5" t="s">
        <v>60</v>
      </c>
      <c r="H33" s="5"/>
      <c r="I33" s="5"/>
      <c r="J33" s="5"/>
      <c r="K33" s="2"/>
      <c r="L33" s="2"/>
      <c r="M33" s="18"/>
      <c r="N33" s="18"/>
      <c r="O33" s="18"/>
      <c r="P33" s="18"/>
    </row>
    <row r="34" spans="1:16" ht="12.75">
      <c r="A34" s="6"/>
      <c r="B34" s="20" t="s">
        <v>17</v>
      </c>
      <c r="C34" s="6" t="s">
        <v>56</v>
      </c>
      <c r="D34" s="6"/>
      <c r="E34" s="50"/>
      <c r="F34" s="55" t="e">
        <f>#REF!</f>
        <v>#REF!</v>
      </c>
      <c r="G34" s="5" t="s">
        <v>57</v>
      </c>
      <c r="H34" s="5"/>
      <c r="I34" s="5"/>
      <c r="J34" s="5"/>
      <c r="K34" s="9"/>
      <c r="L34" s="9"/>
      <c r="M34" s="18"/>
      <c r="N34" s="18"/>
      <c r="O34" s="18"/>
      <c r="P34" s="18"/>
    </row>
    <row r="35" spans="1:16" ht="12.75">
      <c r="A35" s="6"/>
      <c r="B35" s="20" t="s">
        <v>18</v>
      </c>
      <c r="C35" s="133" t="s">
        <v>59</v>
      </c>
      <c r="D35" s="129"/>
      <c r="E35" s="129"/>
      <c r="F35" s="57" t="e">
        <f>#REF!</f>
        <v>#REF!</v>
      </c>
      <c r="G35" s="27" t="s">
        <v>1</v>
      </c>
      <c r="H35" s="5"/>
      <c r="I35" s="5"/>
      <c r="J35" s="5"/>
      <c r="K35" s="9"/>
      <c r="L35" s="9"/>
      <c r="M35" s="18"/>
      <c r="N35" s="18"/>
      <c r="O35" s="18"/>
      <c r="P35" s="18"/>
    </row>
    <row r="36" spans="1:16" ht="12.75">
      <c r="A36" s="6"/>
      <c r="B36" s="9" t="s">
        <v>19</v>
      </c>
      <c r="C36" s="128" t="s">
        <v>0</v>
      </c>
      <c r="D36" s="126"/>
      <c r="E36" s="126"/>
      <c r="F36" s="51" t="e">
        <f>#REF!</f>
        <v>#REF!</v>
      </c>
      <c r="G36" s="4" t="s">
        <v>58</v>
      </c>
      <c r="H36" s="5"/>
      <c r="I36" s="5"/>
      <c r="J36" s="5"/>
      <c r="K36" s="9"/>
      <c r="L36" s="9"/>
      <c r="M36" s="18"/>
      <c r="O36" s="18"/>
      <c r="P36" s="18"/>
    </row>
    <row r="37" spans="1:16" ht="12.75">
      <c r="A37" s="6"/>
      <c r="B37" s="20" t="s">
        <v>20</v>
      </c>
      <c r="C37" s="1" t="s">
        <v>40</v>
      </c>
      <c r="D37" s="1"/>
      <c r="E37" s="1"/>
      <c r="F37" s="52" t="s">
        <v>66</v>
      </c>
      <c r="H37" s="5"/>
      <c r="I37" s="26"/>
      <c r="J37" s="26"/>
      <c r="K37" s="9"/>
      <c r="L37" s="9"/>
      <c r="M37" s="18"/>
      <c r="O37" s="18"/>
      <c r="P37" s="18"/>
    </row>
    <row r="38" spans="1:16" ht="12.75">
      <c r="A38" s="6"/>
      <c r="B38" s="20" t="s">
        <v>21</v>
      </c>
      <c r="C38" s="5" t="s">
        <v>2</v>
      </c>
      <c r="D38" s="26"/>
      <c r="E38" s="26"/>
      <c r="F38" s="56" t="e">
        <f>#REF!</f>
        <v>#REF!</v>
      </c>
      <c r="G38" s="5" t="s">
        <v>23</v>
      </c>
      <c r="H38" s="9"/>
      <c r="I38" s="9"/>
      <c r="J38" s="9"/>
      <c r="K38" s="9"/>
      <c r="L38" s="9"/>
      <c r="M38" s="18"/>
      <c r="O38" s="18"/>
      <c r="P38" s="18"/>
    </row>
    <row r="39" spans="1:16" ht="12.75">
      <c r="A39" s="6"/>
      <c r="B39" s="3"/>
      <c r="C39" s="5" t="s">
        <v>3</v>
      </c>
      <c r="D39" s="26"/>
      <c r="E39" s="26"/>
      <c r="F39" s="56" t="e">
        <f>#REF!</f>
        <v>#REF!</v>
      </c>
      <c r="G39" s="5" t="s">
        <v>23</v>
      </c>
      <c r="H39" s="26"/>
      <c r="I39" s="26"/>
      <c r="J39" s="26"/>
      <c r="K39" s="26"/>
      <c r="L39" s="26"/>
      <c r="M39" s="18"/>
      <c r="O39" s="18"/>
      <c r="P39" s="18"/>
    </row>
    <row r="40" spans="1:16" ht="12.75">
      <c r="A40" s="18"/>
      <c r="B40" s="3"/>
      <c r="C40" s="5" t="s">
        <v>4</v>
      </c>
      <c r="D40" s="26"/>
      <c r="E40" s="26"/>
      <c r="F40" s="56" t="e">
        <f>#REF!</f>
        <v>#REF!</v>
      </c>
      <c r="G40" s="5" t="s">
        <v>23</v>
      </c>
      <c r="H40" s="18"/>
      <c r="I40" s="18"/>
      <c r="J40" s="18"/>
      <c r="K40" s="18"/>
      <c r="L40" s="18"/>
      <c r="M40" s="18"/>
      <c r="N40" s="2"/>
      <c r="O40" s="18"/>
      <c r="P40" s="18"/>
    </row>
    <row r="41" spans="2:16" ht="12.75">
      <c r="B41" s="20" t="s">
        <v>22</v>
      </c>
      <c r="C41" s="128" t="s">
        <v>63</v>
      </c>
      <c r="D41" s="126"/>
      <c r="E41" s="126"/>
      <c r="F41" s="126"/>
      <c r="G41" s="126"/>
      <c r="H41" s="126"/>
      <c r="I41" s="126"/>
      <c r="J41" s="129"/>
      <c r="K41" s="129"/>
      <c r="L41" s="129"/>
      <c r="M41" s="129"/>
      <c r="N41" s="2"/>
      <c r="O41" s="18"/>
      <c r="P41" s="18"/>
    </row>
    <row r="42" spans="2:16" ht="12.75">
      <c r="B42" s="20" t="s">
        <v>62</v>
      </c>
      <c r="C42" s="128" t="s">
        <v>64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8"/>
      <c r="N42" s="8"/>
      <c r="O42" s="18"/>
      <c r="P42" s="18"/>
    </row>
    <row r="43" spans="2:16" ht="12.75">
      <c r="B43" s="9" t="s">
        <v>75</v>
      </c>
      <c r="C43" s="128" t="s">
        <v>65</v>
      </c>
      <c r="D43" s="129"/>
      <c r="E43" s="129"/>
      <c r="F43" s="129"/>
      <c r="G43" s="129"/>
      <c r="H43" s="129"/>
      <c r="I43" s="129"/>
      <c r="J43" s="129"/>
      <c r="K43" s="129"/>
      <c r="L43" s="8"/>
      <c r="M43" s="18"/>
      <c r="N43" s="8"/>
      <c r="O43" s="18"/>
      <c r="P43" s="18"/>
    </row>
    <row r="44" spans="2:16" ht="12.75">
      <c r="B44" s="9"/>
      <c r="C44" s="5"/>
      <c r="D44" s="2"/>
      <c r="E44" s="2"/>
      <c r="F44" s="2"/>
      <c r="G44" s="2"/>
      <c r="H44" s="2"/>
      <c r="I44" s="2"/>
      <c r="J44" s="2"/>
      <c r="K44" s="2"/>
      <c r="L44" s="8"/>
      <c r="M44" s="18"/>
      <c r="N44" s="8"/>
      <c r="O44" s="18"/>
      <c r="P44" s="18"/>
    </row>
    <row r="45" spans="2:16" ht="12.75">
      <c r="B45" s="9"/>
      <c r="C45" s="5"/>
      <c r="D45" s="2"/>
      <c r="E45" s="2"/>
      <c r="F45" s="2"/>
      <c r="G45" s="2"/>
      <c r="H45" s="2"/>
      <c r="I45" s="2"/>
      <c r="J45" s="2"/>
      <c r="K45" s="2"/>
      <c r="L45" s="8"/>
      <c r="M45" s="18"/>
      <c r="N45" s="8"/>
      <c r="O45" s="18"/>
      <c r="P45" s="18"/>
    </row>
    <row r="46" spans="2:16" ht="12.75">
      <c r="B46" s="9"/>
      <c r="C46" s="5"/>
      <c r="D46" s="2"/>
      <c r="E46" s="2"/>
      <c r="F46" s="2"/>
      <c r="G46" s="2"/>
      <c r="H46" s="2"/>
      <c r="I46" s="2"/>
      <c r="J46" s="2"/>
      <c r="K46" s="2"/>
      <c r="L46" s="8"/>
      <c r="M46" s="18"/>
      <c r="N46" s="8"/>
      <c r="O46" s="18"/>
      <c r="P46" s="18"/>
    </row>
    <row r="47" spans="2:16" ht="12.75">
      <c r="B47" s="9"/>
      <c r="C47" s="5"/>
      <c r="D47" s="2"/>
      <c r="E47" s="2"/>
      <c r="F47" s="2"/>
      <c r="G47" s="2"/>
      <c r="H47" s="2"/>
      <c r="I47" s="2"/>
      <c r="J47" s="2"/>
      <c r="K47" s="2"/>
      <c r="L47" s="8"/>
      <c r="M47" s="18"/>
      <c r="N47" s="8"/>
      <c r="O47" s="18"/>
      <c r="P47" s="18"/>
    </row>
    <row r="48" spans="2:16" ht="12.75">
      <c r="B48" s="9"/>
      <c r="C48" s="5"/>
      <c r="D48" s="2"/>
      <c r="E48" s="2"/>
      <c r="F48" s="2"/>
      <c r="G48" s="2"/>
      <c r="H48" s="2"/>
      <c r="I48" s="2"/>
      <c r="J48" s="2"/>
      <c r="K48" s="2"/>
      <c r="L48" s="8"/>
      <c r="M48" s="18"/>
      <c r="N48" s="8"/>
      <c r="O48" s="18"/>
      <c r="P48" s="18"/>
    </row>
    <row r="49" spans="2:16" ht="12.75">
      <c r="B49" s="9"/>
      <c r="C49" s="5"/>
      <c r="D49" s="2"/>
      <c r="E49" s="2"/>
      <c r="F49" s="2"/>
      <c r="G49" s="2"/>
      <c r="H49" s="2"/>
      <c r="I49" s="2"/>
      <c r="J49" s="2"/>
      <c r="K49" s="2"/>
      <c r="L49" s="8"/>
      <c r="M49" s="18"/>
      <c r="N49" s="8"/>
      <c r="O49" s="18"/>
      <c r="P49" s="18"/>
    </row>
    <row r="50" spans="2:16" ht="12.75">
      <c r="B50" s="9"/>
      <c r="C50" s="5"/>
      <c r="D50" s="2"/>
      <c r="E50" s="2"/>
      <c r="F50" s="2"/>
      <c r="G50" s="2"/>
      <c r="H50" s="2"/>
      <c r="I50" s="2"/>
      <c r="J50" s="2"/>
      <c r="K50" s="2"/>
      <c r="L50" s="8"/>
      <c r="M50" s="18"/>
      <c r="N50" s="8"/>
      <c r="O50" s="18"/>
      <c r="P50" s="18"/>
    </row>
    <row r="51" spans="1:16" ht="12.75">
      <c r="A51" s="101" t="s">
        <v>74</v>
      </c>
      <c r="B51" s="9"/>
      <c r="C51" s="5"/>
      <c r="D51" s="2"/>
      <c r="E51" s="2"/>
      <c r="F51" s="2"/>
      <c r="G51" s="2"/>
      <c r="H51" s="2"/>
      <c r="I51" s="2"/>
      <c r="J51" s="2"/>
      <c r="K51" s="2"/>
      <c r="L51" s="8"/>
      <c r="M51" s="18"/>
      <c r="N51" s="8"/>
      <c r="O51" s="18"/>
      <c r="P51" s="18"/>
    </row>
    <row r="52" spans="1:16" ht="12.75">
      <c r="A52" s="101" t="s">
        <v>76</v>
      </c>
      <c r="B52" s="18"/>
      <c r="C52" s="18"/>
      <c r="D52" s="19"/>
      <c r="E52" s="19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</row>
    <row r="53" spans="1:13" s="8" customFormat="1" ht="15.75">
      <c r="A53" s="79" t="e">
        <f>#REF!</f>
        <v>#REF!</v>
      </c>
      <c r="B53" s="79"/>
      <c r="C53" s="79"/>
      <c r="D53" s="79"/>
      <c r="E53" s="79"/>
      <c r="F53" s="79"/>
      <c r="G53" s="1"/>
      <c r="H53" s="1"/>
      <c r="I53" s="127" t="e">
        <f>#REF!</f>
        <v>#REF!</v>
      </c>
      <c r="J53" s="127"/>
      <c r="K53" s="2"/>
      <c r="L53" s="2"/>
      <c r="M53" s="2"/>
    </row>
    <row r="54" spans="1:13" s="8" customFormat="1" ht="12.75">
      <c r="A54" s="22"/>
      <c r="B54" s="22"/>
      <c r="C54" s="22"/>
      <c r="D54" s="20"/>
      <c r="E54" s="28"/>
      <c r="F54" s="29"/>
      <c r="G54" s="29"/>
      <c r="H54" s="29"/>
      <c r="I54" s="29"/>
      <c r="J54" s="2"/>
      <c r="K54" s="2"/>
      <c r="L54" s="2"/>
      <c r="M54" s="2"/>
    </row>
    <row r="55" spans="1:13" s="8" customFormat="1" ht="19.5" customHeight="1">
      <c r="A55" s="83" t="e">
        <f>#REF!</f>
        <v>#REF!</v>
      </c>
      <c r="B55" s="80" t="e">
        <f>#REF!</f>
        <v>#REF!</v>
      </c>
      <c r="C55" s="83"/>
      <c r="D55" s="80"/>
      <c r="E55" s="83"/>
      <c r="F55" s="80"/>
      <c r="G55" s="83"/>
      <c r="H55" s="80"/>
      <c r="I55" s="2"/>
      <c r="J55" s="2"/>
      <c r="K55" s="2"/>
      <c r="L55" s="2"/>
      <c r="M55" s="2"/>
    </row>
    <row r="56" spans="1:13" s="8" customFormat="1" ht="6" customHeight="1">
      <c r="A56" s="83"/>
      <c r="B56" s="80"/>
      <c r="C56" s="83"/>
      <c r="D56" s="80"/>
      <c r="E56" s="83"/>
      <c r="F56" s="80"/>
      <c r="G56" s="83"/>
      <c r="H56" s="80"/>
      <c r="I56" s="2"/>
      <c r="J56" s="2"/>
      <c r="K56" s="2"/>
      <c r="L56" s="2"/>
      <c r="M56" s="2"/>
    </row>
    <row r="57" spans="1:16" ht="12.75">
      <c r="A57" s="39"/>
      <c r="B57" s="47"/>
      <c r="C57" s="32" t="s">
        <v>47</v>
      </c>
      <c r="D57" s="32" t="s">
        <v>6</v>
      </c>
      <c r="E57" s="32" t="s">
        <v>5</v>
      </c>
      <c r="F57" s="32" t="s">
        <v>6</v>
      </c>
      <c r="G57" s="33" t="s">
        <v>7</v>
      </c>
      <c r="H57" s="33" t="s">
        <v>8</v>
      </c>
      <c r="I57" s="33" t="s">
        <v>33</v>
      </c>
      <c r="J57" s="33" t="s">
        <v>34</v>
      </c>
      <c r="K57" s="33" t="s">
        <v>38</v>
      </c>
      <c r="L57" s="86" t="s">
        <v>73</v>
      </c>
      <c r="M57" s="86" t="s">
        <v>73</v>
      </c>
      <c r="N57" s="39" t="s">
        <v>24</v>
      </c>
      <c r="O57" s="65" t="s">
        <v>24</v>
      </c>
      <c r="P57" s="60"/>
    </row>
    <row r="58" spans="1:16" ht="12.75">
      <c r="A58" s="38" t="s">
        <v>26</v>
      </c>
      <c r="B58" s="38" t="s">
        <v>23</v>
      </c>
      <c r="C58" s="34" t="s">
        <v>48</v>
      </c>
      <c r="D58" s="34" t="s">
        <v>28</v>
      </c>
      <c r="E58" s="34" t="s">
        <v>31</v>
      </c>
      <c r="F58" s="34" t="s">
        <v>32</v>
      </c>
      <c r="G58" s="35" t="s">
        <v>10</v>
      </c>
      <c r="H58" s="35"/>
      <c r="I58" s="35" t="s">
        <v>35</v>
      </c>
      <c r="J58" s="35" t="s">
        <v>36</v>
      </c>
      <c r="K58" s="35" t="s">
        <v>39</v>
      </c>
      <c r="L58" s="35" t="s">
        <v>6</v>
      </c>
      <c r="M58" s="35" t="s">
        <v>9</v>
      </c>
      <c r="N58" s="38" t="s">
        <v>46</v>
      </c>
      <c r="O58" s="95" t="s">
        <v>44</v>
      </c>
      <c r="P58" s="95"/>
    </row>
    <row r="59" spans="1:16" ht="12.75">
      <c r="A59" s="38"/>
      <c r="B59" s="38" t="s">
        <v>49</v>
      </c>
      <c r="C59" s="34"/>
      <c r="D59" s="34" t="s">
        <v>29</v>
      </c>
      <c r="E59" s="35"/>
      <c r="F59" s="31"/>
      <c r="G59" s="30"/>
      <c r="H59" s="35"/>
      <c r="I59" s="35" t="s">
        <v>37</v>
      </c>
      <c r="J59" s="35" t="s">
        <v>8</v>
      </c>
      <c r="K59" s="35" t="s">
        <v>42</v>
      </c>
      <c r="L59" s="35" t="s">
        <v>43</v>
      </c>
      <c r="M59" s="35" t="s">
        <v>41</v>
      </c>
      <c r="N59" s="38"/>
      <c r="O59" s="96" t="s">
        <v>45</v>
      </c>
      <c r="P59" s="96"/>
    </row>
    <row r="60" spans="1:16" ht="12.75">
      <c r="A60" s="38"/>
      <c r="B60" s="38"/>
      <c r="C60" s="34"/>
      <c r="D60" s="34"/>
      <c r="E60" s="35"/>
      <c r="F60" s="31"/>
      <c r="G60" s="30"/>
      <c r="H60" s="35"/>
      <c r="I60" s="35"/>
      <c r="J60" s="35"/>
      <c r="K60" s="35"/>
      <c r="L60" s="35" t="s">
        <v>40</v>
      </c>
      <c r="M60" s="35" t="s">
        <v>37</v>
      </c>
      <c r="N60" s="38"/>
      <c r="O60" s="95" t="s">
        <v>8</v>
      </c>
      <c r="P60" s="95"/>
    </row>
    <row r="61" spans="1:16" ht="12.75">
      <c r="A61" s="58" t="s">
        <v>11</v>
      </c>
      <c r="B61" s="58"/>
      <c r="C61" s="48" t="s">
        <v>25</v>
      </c>
      <c r="D61" s="36" t="s">
        <v>30</v>
      </c>
      <c r="E61" s="48" t="s">
        <v>25</v>
      </c>
      <c r="F61" s="48" t="s">
        <v>25</v>
      </c>
      <c r="G61" s="58" t="s">
        <v>67</v>
      </c>
      <c r="H61" s="58" t="s">
        <v>67</v>
      </c>
      <c r="I61" s="58" t="s">
        <v>67</v>
      </c>
      <c r="J61" s="58" t="s">
        <v>67</v>
      </c>
      <c r="K61" s="58" t="s">
        <v>67</v>
      </c>
      <c r="L61" s="58" t="s">
        <v>72</v>
      </c>
      <c r="M61" s="58" t="s">
        <v>72</v>
      </c>
      <c r="N61" s="58" t="s">
        <v>72</v>
      </c>
      <c r="O61" s="97" t="s">
        <v>72</v>
      </c>
      <c r="P61" s="60"/>
    </row>
    <row r="62" spans="1:16" ht="6" customHeight="1">
      <c r="A62" s="60"/>
      <c r="B62" s="66"/>
      <c r="C62" s="67"/>
      <c r="D62" s="68"/>
      <c r="E62" s="68"/>
      <c r="F62" s="67"/>
      <c r="G62" s="67"/>
      <c r="H62" s="59"/>
      <c r="I62" s="59"/>
      <c r="J62" s="59"/>
      <c r="K62" s="59"/>
      <c r="L62" s="66"/>
      <c r="M62" s="66"/>
      <c r="N62" s="66"/>
      <c r="O62" s="59"/>
      <c r="P62" s="60"/>
    </row>
    <row r="63" spans="1:16" ht="12.75" customHeight="1">
      <c r="A63" s="73" t="e">
        <f>#REF!</f>
        <v>#REF!</v>
      </c>
      <c r="B63" s="74" t="e">
        <f>#REF!</f>
        <v>#REF!</v>
      </c>
      <c r="C63" s="92" t="e">
        <f>#REF!</f>
        <v>#REF!</v>
      </c>
      <c r="D63" s="93" t="e">
        <f>#REF!</f>
        <v>#REF!</v>
      </c>
      <c r="E63" s="93" t="e">
        <f>C63*#REF!</f>
        <v>#REF!</v>
      </c>
      <c r="F63" s="100" t="e">
        <f>(C63+E63)/2</f>
        <v>#REF!</v>
      </c>
      <c r="G63" s="70" t="e">
        <f>((C63-E63)/#REF!)*100</f>
        <v>#REF!</v>
      </c>
      <c r="H63" s="70" t="e">
        <f>(F63*#REF!/D63)*100</f>
        <v>#REF!</v>
      </c>
      <c r="I63" s="70" t="e">
        <f>SUM(G63:H63)</f>
        <v>#REF!</v>
      </c>
      <c r="J63" s="71" t="e">
        <f>G63</f>
        <v>#REF!</v>
      </c>
      <c r="K63" s="76" t="e">
        <f>(C63*#REF!/#REF!)*100</f>
        <v>#REF!</v>
      </c>
      <c r="L63" s="70" t="e">
        <f>(A63*#REF!*#REF!)*100</f>
        <v>#REF!</v>
      </c>
      <c r="M63" s="70" t="e">
        <f>SUM(K63:L63)</f>
        <v>#REF!</v>
      </c>
      <c r="N63" s="88" t="e">
        <f>(I63+M63)/100</f>
        <v>#REF!</v>
      </c>
      <c r="O63" s="75" t="e">
        <f>(J63+M63)/100</f>
        <v>#REF!</v>
      </c>
      <c r="P63" s="60"/>
    </row>
    <row r="64" spans="1:16" ht="12.75" customHeight="1">
      <c r="A64" s="73" t="e">
        <f>#REF!</f>
        <v>#REF!</v>
      </c>
      <c r="B64" s="74" t="e">
        <f>#REF!</f>
        <v>#REF!</v>
      </c>
      <c r="C64" s="92" t="e">
        <f>#REF!</f>
        <v>#REF!</v>
      </c>
      <c r="D64" s="93" t="e">
        <f>#REF!</f>
        <v>#REF!</v>
      </c>
      <c r="E64" s="93" t="e">
        <f>C64*#REF!</f>
        <v>#REF!</v>
      </c>
      <c r="F64" s="100" t="e">
        <f>(C64+E64)/2</f>
        <v>#REF!</v>
      </c>
      <c r="G64" s="70" t="e">
        <f>((C64-E64)/#REF!)*100</f>
        <v>#REF!</v>
      </c>
      <c r="H64" s="70" t="e">
        <f>(F64*#REF!/D64)*100</f>
        <v>#REF!</v>
      </c>
      <c r="I64" s="70" t="e">
        <f>SUM(G64:H64)</f>
        <v>#REF!</v>
      </c>
      <c r="J64" s="71" t="e">
        <f>G64</f>
        <v>#REF!</v>
      </c>
      <c r="K64" s="76" t="e">
        <f>(C64*#REF!/#REF!)*100</f>
        <v>#REF!</v>
      </c>
      <c r="L64" s="70" t="e">
        <f>(A64*#REF!*#REF!)*100</f>
        <v>#REF!</v>
      </c>
      <c r="M64" s="70" t="e">
        <f>SUM(K64:L64)</f>
        <v>#REF!</v>
      </c>
      <c r="N64" s="88" t="e">
        <f>(I64+M64)/100</f>
        <v>#REF!</v>
      </c>
      <c r="O64" s="75" t="e">
        <f>(J64+M64)/100</f>
        <v>#REF!</v>
      </c>
      <c r="P64" s="60"/>
    </row>
    <row r="65" spans="1:16" ht="12.75" customHeight="1">
      <c r="A65" s="73" t="e">
        <f>#REF!</f>
        <v>#REF!</v>
      </c>
      <c r="B65" s="74" t="e">
        <f>#REF!</f>
        <v>#REF!</v>
      </c>
      <c r="C65" s="92" t="e">
        <f>#REF!</f>
        <v>#REF!</v>
      </c>
      <c r="D65" s="93" t="e">
        <f>#REF!</f>
        <v>#REF!</v>
      </c>
      <c r="E65" s="93" t="e">
        <f>C65*#REF!</f>
        <v>#REF!</v>
      </c>
      <c r="F65" s="100" t="e">
        <f>(C65+E65)/2</f>
        <v>#REF!</v>
      </c>
      <c r="G65" s="70" t="e">
        <f>((C65-E65)/#REF!)*100</f>
        <v>#REF!</v>
      </c>
      <c r="H65" s="70" t="e">
        <f>(F65*#REF!/D65)*100</f>
        <v>#REF!</v>
      </c>
      <c r="I65" s="70" t="e">
        <f>SUM(G65:H65)</f>
        <v>#REF!</v>
      </c>
      <c r="J65" s="71" t="e">
        <f>G65</f>
        <v>#REF!</v>
      </c>
      <c r="K65" s="76" t="e">
        <f>(C65*#REF!/#REF!)*100</f>
        <v>#REF!</v>
      </c>
      <c r="L65" s="70" t="e">
        <f>(A65*#REF!*#REF!)*100</f>
        <v>#REF!</v>
      </c>
      <c r="M65" s="70" t="e">
        <f>SUM(K65:L65)</f>
        <v>#REF!</v>
      </c>
      <c r="N65" s="88" t="e">
        <f>(I65+M65)/100</f>
        <v>#REF!</v>
      </c>
      <c r="O65" s="75" t="e">
        <f>(J65+M65)/100</f>
        <v>#REF!</v>
      </c>
      <c r="P65" s="60"/>
    </row>
    <row r="66" spans="1:16" ht="12.75" customHeight="1">
      <c r="A66" s="73" t="e">
        <f>#REF!</f>
        <v>#REF!</v>
      </c>
      <c r="B66" s="74" t="e">
        <f>#REF!</f>
        <v>#REF!</v>
      </c>
      <c r="C66" s="92" t="e">
        <f>#REF!</f>
        <v>#REF!</v>
      </c>
      <c r="D66" s="92" t="e">
        <f>#REF!</f>
        <v>#REF!</v>
      </c>
      <c r="E66" s="93" t="e">
        <f>C66*#REF!</f>
        <v>#REF!</v>
      </c>
      <c r="F66" s="100" t="e">
        <f>(C66+E66)/2</f>
        <v>#REF!</v>
      </c>
      <c r="G66" s="70" t="e">
        <f>((C66-E66)/#REF!)*100</f>
        <v>#REF!</v>
      </c>
      <c r="H66" s="70" t="e">
        <f>(F66*#REF!/D66)*100</f>
        <v>#REF!</v>
      </c>
      <c r="I66" s="70" t="e">
        <f>SUM(G66:H66)</f>
        <v>#REF!</v>
      </c>
      <c r="J66" s="71" t="e">
        <f>G66</f>
        <v>#REF!</v>
      </c>
      <c r="K66" s="76" t="e">
        <f>(C66*#REF!/#REF!)*100</f>
        <v>#REF!</v>
      </c>
      <c r="L66" s="70" t="e">
        <f>(A66*#REF!*#REF!)*100</f>
        <v>#REF!</v>
      </c>
      <c r="M66" s="70" t="e">
        <f>SUM(K66:L66)</f>
        <v>#REF!</v>
      </c>
      <c r="N66" s="88" t="e">
        <f>(I66+M66)/100</f>
        <v>#REF!</v>
      </c>
      <c r="O66" s="75" t="e">
        <f>(J66+M66)/100</f>
        <v>#REF!</v>
      </c>
      <c r="P66" s="60"/>
    </row>
    <row r="67" spans="1:16" ht="12.75">
      <c r="A67" s="73" t="e">
        <f>#REF!</f>
        <v>#REF!</v>
      </c>
      <c r="B67" s="16" t="e">
        <f>#REF!</f>
        <v>#REF!</v>
      </c>
      <c r="C67" s="94" t="e">
        <f>#REF!</f>
        <v>#REF!</v>
      </c>
      <c r="D67" s="92" t="e">
        <f>#REF!</f>
        <v>#REF!</v>
      </c>
      <c r="E67" s="93" t="e">
        <f>C67*#REF!</f>
        <v>#REF!</v>
      </c>
      <c r="F67" s="100" t="e">
        <f aca="true" t="shared" si="6" ref="F67:F82">(C67+E67)/2</f>
        <v>#REF!</v>
      </c>
      <c r="G67" s="70" t="e">
        <f>((C67-E67)/#REF!)*100</f>
        <v>#REF!</v>
      </c>
      <c r="H67" s="70" t="e">
        <f>(F67*#REF!/D67)*100</f>
        <v>#REF!</v>
      </c>
      <c r="I67" s="70" t="e">
        <f aca="true" t="shared" si="7" ref="I67:I82">SUM(G67:H67)</f>
        <v>#REF!</v>
      </c>
      <c r="J67" s="71" t="e">
        <f aca="true" t="shared" si="8" ref="J67:J82">G67</f>
        <v>#REF!</v>
      </c>
      <c r="K67" s="76" t="e">
        <f>(C67*#REF!/#REF!)*100</f>
        <v>#REF!</v>
      </c>
      <c r="L67" s="70" t="e">
        <f>(A67*#REF!*#REF!)</f>
        <v>#REF!</v>
      </c>
      <c r="M67" s="71" t="e">
        <f aca="true" t="shared" si="9" ref="M67:M82">(K67/100)+L67</f>
        <v>#REF!</v>
      </c>
      <c r="N67" s="88" t="e">
        <f>(I67/100)+M67</f>
        <v>#REF!</v>
      </c>
      <c r="O67" s="75" t="e">
        <f>(J67/100)+M67</f>
        <v>#REF!</v>
      </c>
      <c r="P67" s="88"/>
    </row>
    <row r="68" spans="1:16" ht="12.75">
      <c r="A68" s="73" t="e">
        <f>#REF!</f>
        <v>#REF!</v>
      </c>
      <c r="B68" s="16" t="e">
        <f>#REF!</f>
        <v>#REF!</v>
      </c>
      <c r="C68" s="94" t="e">
        <f>#REF!</f>
        <v>#REF!</v>
      </c>
      <c r="D68" s="93" t="e">
        <f>#REF!</f>
        <v>#REF!</v>
      </c>
      <c r="E68" s="93" t="e">
        <f>C68*#REF!</f>
        <v>#REF!</v>
      </c>
      <c r="F68" s="100" t="e">
        <f t="shared" si="6"/>
        <v>#REF!</v>
      </c>
      <c r="G68" s="70" t="e">
        <f>((C68-E68)/#REF!)*100</f>
        <v>#REF!</v>
      </c>
      <c r="H68" s="70" t="e">
        <f>(F68*#REF!/D68)*100</f>
        <v>#REF!</v>
      </c>
      <c r="I68" s="70" t="e">
        <f t="shared" si="7"/>
        <v>#REF!</v>
      </c>
      <c r="J68" s="71" t="e">
        <f t="shared" si="8"/>
        <v>#REF!</v>
      </c>
      <c r="K68" s="76" t="e">
        <f>(C68*#REF!/#REF!)*100</f>
        <v>#REF!</v>
      </c>
      <c r="L68" s="70" t="e">
        <f>(A68*#REF!*#REF!)</f>
        <v>#REF!</v>
      </c>
      <c r="M68" s="71" t="e">
        <f t="shared" si="9"/>
        <v>#REF!</v>
      </c>
      <c r="N68" s="88" t="e">
        <f aca="true" t="shared" si="10" ref="N68:N82">(I68/100)+M68</f>
        <v>#REF!</v>
      </c>
      <c r="O68" s="75" t="e">
        <f aca="true" t="shared" si="11" ref="O68:O82">(J68/100)+M68</f>
        <v>#REF!</v>
      </c>
      <c r="P68" s="88"/>
    </row>
    <row r="69" spans="1:16" ht="12.75">
      <c r="A69" s="73" t="e">
        <f>#REF!</f>
        <v>#REF!</v>
      </c>
      <c r="B69" s="16" t="e">
        <f>#REF!</f>
        <v>#REF!</v>
      </c>
      <c r="C69" s="94" t="e">
        <f>#REF!</f>
        <v>#REF!</v>
      </c>
      <c r="D69" s="93" t="e">
        <f>#REF!</f>
        <v>#REF!</v>
      </c>
      <c r="E69" s="93" t="e">
        <f>C69*#REF!</f>
        <v>#REF!</v>
      </c>
      <c r="F69" s="100" t="e">
        <f t="shared" si="6"/>
        <v>#REF!</v>
      </c>
      <c r="G69" s="70" t="e">
        <f>((C69-E69)/#REF!)*100</f>
        <v>#REF!</v>
      </c>
      <c r="H69" s="70" t="e">
        <f>(F69*#REF!/D69)*100</f>
        <v>#REF!</v>
      </c>
      <c r="I69" s="70" t="e">
        <f t="shared" si="7"/>
        <v>#REF!</v>
      </c>
      <c r="J69" s="71" t="e">
        <f t="shared" si="8"/>
        <v>#REF!</v>
      </c>
      <c r="K69" s="76" t="e">
        <f>(C69*#REF!/#REF!)*100</f>
        <v>#REF!</v>
      </c>
      <c r="L69" s="70" t="e">
        <f>(A69*#REF!*#REF!)</f>
        <v>#REF!</v>
      </c>
      <c r="M69" s="71" t="e">
        <f t="shared" si="9"/>
        <v>#REF!</v>
      </c>
      <c r="N69" s="88" t="e">
        <f t="shared" si="10"/>
        <v>#REF!</v>
      </c>
      <c r="O69" s="75" t="e">
        <f t="shared" si="11"/>
        <v>#REF!</v>
      </c>
      <c r="P69" s="88"/>
    </row>
    <row r="70" spans="1:16" ht="12.75">
      <c r="A70" s="73" t="e">
        <f>#REF!</f>
        <v>#REF!</v>
      </c>
      <c r="B70" s="16" t="e">
        <f>#REF!</f>
        <v>#REF!</v>
      </c>
      <c r="C70" s="94" t="e">
        <f>#REF!</f>
        <v>#REF!</v>
      </c>
      <c r="D70" s="92" t="e">
        <f>#REF!</f>
        <v>#REF!</v>
      </c>
      <c r="E70" s="93" t="e">
        <f>C70*#REF!</f>
        <v>#REF!</v>
      </c>
      <c r="F70" s="100" t="e">
        <f t="shared" si="6"/>
        <v>#REF!</v>
      </c>
      <c r="G70" s="70" t="e">
        <f>((C70-E70)/#REF!)*100</f>
        <v>#REF!</v>
      </c>
      <c r="H70" s="70" t="e">
        <f>(F70*#REF!/D70)*100</f>
        <v>#REF!</v>
      </c>
      <c r="I70" s="70" t="e">
        <f t="shared" si="7"/>
        <v>#REF!</v>
      </c>
      <c r="J70" s="71" t="e">
        <f t="shared" si="8"/>
        <v>#REF!</v>
      </c>
      <c r="K70" s="76" t="e">
        <f>(C70*#REF!/#REF!)*100</f>
        <v>#REF!</v>
      </c>
      <c r="L70" s="70" t="e">
        <f>(A70*#REF!*#REF!)</f>
        <v>#REF!</v>
      </c>
      <c r="M70" s="71" t="e">
        <f t="shared" si="9"/>
        <v>#REF!</v>
      </c>
      <c r="N70" s="88" t="e">
        <f t="shared" si="10"/>
        <v>#REF!</v>
      </c>
      <c r="O70" s="75" t="e">
        <f t="shared" si="11"/>
        <v>#REF!</v>
      </c>
      <c r="P70" s="88"/>
    </row>
    <row r="71" spans="1:16" ht="12.75">
      <c r="A71" s="73" t="e">
        <f>#REF!</f>
        <v>#REF!</v>
      </c>
      <c r="B71" s="16" t="e">
        <f>#REF!</f>
        <v>#REF!</v>
      </c>
      <c r="C71" s="94" t="e">
        <f>#REF!</f>
        <v>#REF!</v>
      </c>
      <c r="D71" s="93" t="e">
        <f>#REF!</f>
        <v>#REF!</v>
      </c>
      <c r="E71" s="93" t="e">
        <f>C71*#REF!</f>
        <v>#REF!</v>
      </c>
      <c r="F71" s="100" t="e">
        <f t="shared" si="6"/>
        <v>#REF!</v>
      </c>
      <c r="G71" s="70" t="e">
        <f>((C71-E71)/#REF!)*100</f>
        <v>#REF!</v>
      </c>
      <c r="H71" s="70" t="e">
        <f>(F71*#REF!/D71)*100</f>
        <v>#REF!</v>
      </c>
      <c r="I71" s="70" t="e">
        <f t="shared" si="7"/>
        <v>#REF!</v>
      </c>
      <c r="J71" s="71" t="e">
        <f t="shared" si="8"/>
        <v>#REF!</v>
      </c>
      <c r="K71" s="76" t="e">
        <f>(C71*#REF!/#REF!)*100</f>
        <v>#REF!</v>
      </c>
      <c r="L71" s="70" t="e">
        <f>(A71*#REF!*#REF!)</f>
        <v>#REF!</v>
      </c>
      <c r="M71" s="71" t="e">
        <f t="shared" si="9"/>
        <v>#REF!</v>
      </c>
      <c r="N71" s="88" t="e">
        <f t="shared" si="10"/>
        <v>#REF!</v>
      </c>
      <c r="O71" s="75" t="e">
        <f t="shared" si="11"/>
        <v>#REF!</v>
      </c>
      <c r="P71" s="88"/>
    </row>
    <row r="72" spans="1:16" ht="12.75">
      <c r="A72" s="73" t="e">
        <f>#REF!</f>
        <v>#REF!</v>
      </c>
      <c r="B72" s="16" t="e">
        <f>#REF!</f>
        <v>#REF!</v>
      </c>
      <c r="C72" s="94" t="e">
        <f>#REF!</f>
        <v>#REF!</v>
      </c>
      <c r="D72" s="93" t="e">
        <f>#REF!</f>
        <v>#REF!</v>
      </c>
      <c r="E72" s="93" t="e">
        <f>C72*#REF!</f>
        <v>#REF!</v>
      </c>
      <c r="F72" s="100" t="e">
        <f t="shared" si="6"/>
        <v>#REF!</v>
      </c>
      <c r="G72" s="70" t="e">
        <f>((C72-E72)/#REF!)*100</f>
        <v>#REF!</v>
      </c>
      <c r="H72" s="70" t="e">
        <f>(F72*#REF!/D72)*100</f>
        <v>#REF!</v>
      </c>
      <c r="I72" s="70" t="e">
        <f t="shared" si="7"/>
        <v>#REF!</v>
      </c>
      <c r="J72" s="71" t="e">
        <f t="shared" si="8"/>
        <v>#REF!</v>
      </c>
      <c r="K72" s="76" t="e">
        <f>(C72*#REF!/#REF!)*100</f>
        <v>#REF!</v>
      </c>
      <c r="L72" s="70" t="e">
        <f>(A72*#REF!*#REF!)</f>
        <v>#REF!</v>
      </c>
      <c r="M72" s="71" t="e">
        <f t="shared" si="9"/>
        <v>#REF!</v>
      </c>
      <c r="N72" s="88" t="e">
        <f t="shared" si="10"/>
        <v>#REF!</v>
      </c>
      <c r="O72" s="75" t="e">
        <f t="shared" si="11"/>
        <v>#REF!</v>
      </c>
      <c r="P72" s="88"/>
    </row>
    <row r="73" spans="1:16" ht="12.75">
      <c r="A73" s="73" t="e">
        <f>#REF!</f>
        <v>#REF!</v>
      </c>
      <c r="B73" s="16" t="e">
        <f>#REF!</f>
        <v>#REF!</v>
      </c>
      <c r="C73" s="94" t="e">
        <f>#REF!</f>
        <v>#REF!</v>
      </c>
      <c r="D73" s="93" t="e">
        <f>#REF!</f>
        <v>#REF!</v>
      </c>
      <c r="E73" s="93" t="e">
        <f>C73*#REF!</f>
        <v>#REF!</v>
      </c>
      <c r="F73" s="100" t="e">
        <f t="shared" si="6"/>
        <v>#REF!</v>
      </c>
      <c r="G73" s="70" t="e">
        <f>((C73-E73)/#REF!)*100</f>
        <v>#REF!</v>
      </c>
      <c r="H73" s="70" t="e">
        <f>(F73*#REF!/D73)*100</f>
        <v>#REF!</v>
      </c>
      <c r="I73" s="70" t="e">
        <f t="shared" si="7"/>
        <v>#REF!</v>
      </c>
      <c r="J73" s="71" t="e">
        <f t="shared" si="8"/>
        <v>#REF!</v>
      </c>
      <c r="K73" s="76" t="e">
        <f>(C73*#REF!/#REF!)*100</f>
        <v>#REF!</v>
      </c>
      <c r="L73" s="70" t="e">
        <f>(A73*#REF!*#REF!)</f>
        <v>#REF!</v>
      </c>
      <c r="M73" s="71" t="e">
        <f t="shared" si="9"/>
        <v>#REF!</v>
      </c>
      <c r="N73" s="88" t="e">
        <f t="shared" si="10"/>
        <v>#REF!</v>
      </c>
      <c r="O73" s="75" t="e">
        <f t="shared" si="11"/>
        <v>#REF!</v>
      </c>
      <c r="P73" s="88"/>
    </row>
    <row r="74" spans="1:16" ht="12.75">
      <c r="A74" s="73" t="e">
        <f>#REF!</f>
        <v>#REF!</v>
      </c>
      <c r="B74" s="16" t="e">
        <f>#REF!</f>
        <v>#REF!</v>
      </c>
      <c r="C74" s="94" t="e">
        <f>#REF!</f>
        <v>#REF!</v>
      </c>
      <c r="D74" s="92" t="e">
        <f>#REF!</f>
        <v>#REF!</v>
      </c>
      <c r="E74" s="93" t="e">
        <f>C74*#REF!</f>
        <v>#REF!</v>
      </c>
      <c r="F74" s="100" t="e">
        <f t="shared" si="6"/>
        <v>#REF!</v>
      </c>
      <c r="G74" s="70" t="e">
        <f>((C74-E74)/#REF!)*100</f>
        <v>#REF!</v>
      </c>
      <c r="H74" s="70" t="e">
        <f>(F74*#REF!/D74)*100</f>
        <v>#REF!</v>
      </c>
      <c r="I74" s="70" t="e">
        <f t="shared" si="7"/>
        <v>#REF!</v>
      </c>
      <c r="J74" s="71" t="e">
        <f t="shared" si="8"/>
        <v>#REF!</v>
      </c>
      <c r="K74" s="76" t="e">
        <f>(C74*#REF!/#REF!)*100</f>
        <v>#REF!</v>
      </c>
      <c r="L74" s="70" t="e">
        <f>(A74*#REF!*#REF!)</f>
        <v>#REF!</v>
      </c>
      <c r="M74" s="71" t="e">
        <f t="shared" si="9"/>
        <v>#REF!</v>
      </c>
      <c r="N74" s="88" t="e">
        <f t="shared" si="10"/>
        <v>#REF!</v>
      </c>
      <c r="O74" s="75" t="e">
        <f t="shared" si="11"/>
        <v>#REF!</v>
      </c>
      <c r="P74" s="88"/>
    </row>
    <row r="75" spans="1:16" ht="12.75">
      <c r="A75" s="73" t="e">
        <f>#REF!</f>
        <v>#REF!</v>
      </c>
      <c r="B75" s="16" t="e">
        <f>#REF!</f>
        <v>#REF!</v>
      </c>
      <c r="C75" s="94" t="e">
        <f>#REF!</f>
        <v>#REF!</v>
      </c>
      <c r="D75" s="93" t="e">
        <f>#REF!</f>
        <v>#REF!</v>
      </c>
      <c r="E75" s="93" t="e">
        <f>C75*#REF!</f>
        <v>#REF!</v>
      </c>
      <c r="F75" s="100" t="e">
        <f t="shared" si="6"/>
        <v>#REF!</v>
      </c>
      <c r="G75" s="70" t="e">
        <f>((C75-E75)/#REF!)*100</f>
        <v>#REF!</v>
      </c>
      <c r="H75" s="70" t="e">
        <f>(F75*#REF!/D75)*100</f>
        <v>#REF!</v>
      </c>
      <c r="I75" s="70" t="e">
        <f t="shared" si="7"/>
        <v>#REF!</v>
      </c>
      <c r="J75" s="71" t="e">
        <f t="shared" si="8"/>
        <v>#REF!</v>
      </c>
      <c r="K75" s="76" t="e">
        <f>(C75*#REF!/#REF!)*100</f>
        <v>#REF!</v>
      </c>
      <c r="L75" s="70" t="e">
        <f>(A75*#REF!*#REF!)</f>
        <v>#REF!</v>
      </c>
      <c r="M75" s="71" t="e">
        <f t="shared" si="9"/>
        <v>#REF!</v>
      </c>
      <c r="N75" s="88" t="e">
        <f t="shared" si="10"/>
        <v>#REF!</v>
      </c>
      <c r="O75" s="75" t="e">
        <f t="shared" si="11"/>
        <v>#REF!</v>
      </c>
      <c r="P75" s="88"/>
    </row>
    <row r="76" spans="1:16" ht="12.75">
      <c r="A76" s="73" t="e">
        <f>#REF!</f>
        <v>#REF!</v>
      </c>
      <c r="B76" s="16" t="e">
        <f>#REF!</f>
        <v>#REF!</v>
      </c>
      <c r="C76" s="94" t="e">
        <f>#REF!</f>
        <v>#REF!</v>
      </c>
      <c r="D76" s="93" t="e">
        <f>#REF!</f>
        <v>#REF!</v>
      </c>
      <c r="E76" s="93" t="e">
        <f>C76*#REF!</f>
        <v>#REF!</v>
      </c>
      <c r="F76" s="100" t="e">
        <f t="shared" si="6"/>
        <v>#REF!</v>
      </c>
      <c r="G76" s="70" t="e">
        <f>((C76-E76)/#REF!)*100</f>
        <v>#REF!</v>
      </c>
      <c r="H76" s="70" t="e">
        <f>(F76*#REF!/D76)*100</f>
        <v>#REF!</v>
      </c>
      <c r="I76" s="70" t="e">
        <f t="shared" si="7"/>
        <v>#REF!</v>
      </c>
      <c r="J76" s="71" t="e">
        <f t="shared" si="8"/>
        <v>#REF!</v>
      </c>
      <c r="K76" s="76" t="e">
        <f>(C76*#REF!/#REF!)*100</f>
        <v>#REF!</v>
      </c>
      <c r="L76" s="70" t="e">
        <f>(A76*#REF!*#REF!)</f>
        <v>#REF!</v>
      </c>
      <c r="M76" s="71" t="e">
        <f t="shared" si="9"/>
        <v>#REF!</v>
      </c>
      <c r="N76" s="88" t="e">
        <f t="shared" si="10"/>
        <v>#REF!</v>
      </c>
      <c r="O76" s="75" t="e">
        <f t="shared" si="11"/>
        <v>#REF!</v>
      </c>
      <c r="P76" s="88"/>
    </row>
    <row r="77" spans="1:16" ht="12.75">
      <c r="A77" s="73" t="e">
        <f>#REF!</f>
        <v>#REF!</v>
      </c>
      <c r="B77" s="16" t="e">
        <f>#REF!</f>
        <v>#REF!</v>
      </c>
      <c r="C77" s="94" t="e">
        <f>#REF!</f>
        <v>#REF!</v>
      </c>
      <c r="D77" s="93" t="e">
        <f>#REF!</f>
        <v>#REF!</v>
      </c>
      <c r="E77" s="93" t="e">
        <f>C77*#REF!</f>
        <v>#REF!</v>
      </c>
      <c r="F77" s="100" t="e">
        <f t="shared" si="6"/>
        <v>#REF!</v>
      </c>
      <c r="G77" s="70" t="e">
        <f>((C77-E77)/#REF!)*100</f>
        <v>#REF!</v>
      </c>
      <c r="H77" s="70" t="e">
        <f>(F77*#REF!/D77)*100</f>
        <v>#REF!</v>
      </c>
      <c r="I77" s="70" t="e">
        <f t="shared" si="7"/>
        <v>#REF!</v>
      </c>
      <c r="J77" s="71" t="e">
        <f t="shared" si="8"/>
        <v>#REF!</v>
      </c>
      <c r="K77" s="76" t="e">
        <f>(C77*#REF!/#REF!)*100</f>
        <v>#REF!</v>
      </c>
      <c r="L77" s="70" t="e">
        <f>(A77*#REF!*#REF!)</f>
        <v>#REF!</v>
      </c>
      <c r="M77" s="71" t="e">
        <f t="shared" si="9"/>
        <v>#REF!</v>
      </c>
      <c r="N77" s="88" t="e">
        <f t="shared" si="10"/>
        <v>#REF!</v>
      </c>
      <c r="O77" s="75" t="e">
        <f t="shared" si="11"/>
        <v>#REF!</v>
      </c>
      <c r="P77" s="88"/>
    </row>
    <row r="78" spans="1:16" ht="12.75">
      <c r="A78" s="73" t="e">
        <f>#REF!</f>
        <v>#REF!</v>
      </c>
      <c r="B78" s="16" t="e">
        <f>#REF!</f>
        <v>#REF!</v>
      </c>
      <c r="C78" s="94" t="e">
        <f>#REF!</f>
        <v>#REF!</v>
      </c>
      <c r="D78" s="92" t="e">
        <f>#REF!</f>
        <v>#REF!</v>
      </c>
      <c r="E78" s="93" t="e">
        <f>C78*#REF!</f>
        <v>#REF!</v>
      </c>
      <c r="F78" s="100" t="e">
        <f t="shared" si="6"/>
        <v>#REF!</v>
      </c>
      <c r="G78" s="70" t="e">
        <f>((C78-E78)/#REF!)*100</f>
        <v>#REF!</v>
      </c>
      <c r="H78" s="70" t="e">
        <f>(F78*#REF!/D78)*100</f>
        <v>#REF!</v>
      </c>
      <c r="I78" s="70" t="e">
        <f t="shared" si="7"/>
        <v>#REF!</v>
      </c>
      <c r="J78" s="71" t="e">
        <f t="shared" si="8"/>
        <v>#REF!</v>
      </c>
      <c r="K78" s="76" t="e">
        <f>(C78*#REF!/#REF!)*100</f>
        <v>#REF!</v>
      </c>
      <c r="L78" s="70" t="e">
        <f>(A78*#REF!*#REF!)</f>
        <v>#REF!</v>
      </c>
      <c r="M78" s="71" t="e">
        <f t="shared" si="9"/>
        <v>#REF!</v>
      </c>
      <c r="N78" s="88" t="e">
        <f t="shared" si="10"/>
        <v>#REF!</v>
      </c>
      <c r="O78" s="75" t="e">
        <f t="shared" si="11"/>
        <v>#REF!</v>
      </c>
      <c r="P78" s="88"/>
    </row>
    <row r="79" spans="1:16" ht="12.75">
      <c r="A79" s="73" t="e">
        <f>#REF!</f>
        <v>#REF!</v>
      </c>
      <c r="B79" s="16" t="e">
        <f>#REF!</f>
        <v>#REF!</v>
      </c>
      <c r="C79" s="94" t="e">
        <f>#REF!</f>
        <v>#REF!</v>
      </c>
      <c r="D79" s="93" t="e">
        <f>#REF!</f>
        <v>#REF!</v>
      </c>
      <c r="E79" s="93" t="e">
        <f>C79*#REF!</f>
        <v>#REF!</v>
      </c>
      <c r="F79" s="100" t="e">
        <f t="shared" si="6"/>
        <v>#REF!</v>
      </c>
      <c r="G79" s="70" t="e">
        <f>((C79-E79)/#REF!)*100</f>
        <v>#REF!</v>
      </c>
      <c r="H79" s="70" t="e">
        <f>(F79*#REF!/D79)*100</f>
        <v>#REF!</v>
      </c>
      <c r="I79" s="70" t="e">
        <f t="shared" si="7"/>
        <v>#REF!</v>
      </c>
      <c r="J79" s="71" t="e">
        <f t="shared" si="8"/>
        <v>#REF!</v>
      </c>
      <c r="K79" s="76" t="e">
        <f>(C79*#REF!/#REF!)*100</f>
        <v>#REF!</v>
      </c>
      <c r="L79" s="70" t="e">
        <f>(A79*#REF!*#REF!)</f>
        <v>#REF!</v>
      </c>
      <c r="M79" s="71" t="e">
        <f t="shared" si="9"/>
        <v>#REF!</v>
      </c>
      <c r="N79" s="88" t="e">
        <f t="shared" si="10"/>
        <v>#REF!</v>
      </c>
      <c r="O79" s="75" t="e">
        <f t="shared" si="11"/>
        <v>#REF!</v>
      </c>
      <c r="P79" s="88"/>
    </row>
    <row r="80" spans="1:16" ht="12.75">
      <c r="A80" s="73" t="e">
        <f>#REF!</f>
        <v>#REF!</v>
      </c>
      <c r="B80" s="16" t="e">
        <f>#REF!</f>
        <v>#REF!</v>
      </c>
      <c r="C80" s="94" t="e">
        <f>#REF!</f>
        <v>#REF!</v>
      </c>
      <c r="D80" s="93" t="e">
        <f>#REF!</f>
        <v>#REF!</v>
      </c>
      <c r="E80" s="93" t="e">
        <f>C80*#REF!</f>
        <v>#REF!</v>
      </c>
      <c r="F80" s="100" t="e">
        <f t="shared" si="6"/>
        <v>#REF!</v>
      </c>
      <c r="G80" s="70" t="e">
        <f>((C80-E80)/#REF!)*100</f>
        <v>#REF!</v>
      </c>
      <c r="H80" s="70" t="e">
        <f>(F80*#REF!/D80)*100</f>
        <v>#REF!</v>
      </c>
      <c r="I80" s="70" t="e">
        <f t="shared" si="7"/>
        <v>#REF!</v>
      </c>
      <c r="J80" s="71" t="e">
        <f t="shared" si="8"/>
        <v>#REF!</v>
      </c>
      <c r="K80" s="76" t="e">
        <f>(C80*#REF!/#REF!)*100</f>
        <v>#REF!</v>
      </c>
      <c r="L80" s="70" t="e">
        <f>(A80*#REF!*#REF!)</f>
        <v>#REF!</v>
      </c>
      <c r="M80" s="71" t="e">
        <f t="shared" si="9"/>
        <v>#REF!</v>
      </c>
      <c r="N80" s="88" t="e">
        <f t="shared" si="10"/>
        <v>#REF!</v>
      </c>
      <c r="O80" s="75" t="e">
        <f t="shared" si="11"/>
        <v>#REF!</v>
      </c>
      <c r="P80" s="88"/>
    </row>
    <row r="81" spans="1:16" ht="12.75">
      <c r="A81" s="73" t="e">
        <f>#REF!</f>
        <v>#REF!</v>
      </c>
      <c r="B81" s="16" t="e">
        <f>#REF!</f>
        <v>#REF!</v>
      </c>
      <c r="C81" s="94" t="e">
        <f>#REF!</f>
        <v>#REF!</v>
      </c>
      <c r="D81" s="93" t="e">
        <f>#REF!</f>
        <v>#REF!</v>
      </c>
      <c r="E81" s="93" t="e">
        <f>C81*#REF!</f>
        <v>#REF!</v>
      </c>
      <c r="F81" s="100" t="e">
        <f t="shared" si="6"/>
        <v>#REF!</v>
      </c>
      <c r="G81" s="70" t="e">
        <f>((C81-E81)/#REF!)*100</f>
        <v>#REF!</v>
      </c>
      <c r="H81" s="70" t="e">
        <f>(F81*#REF!/D81)*100</f>
        <v>#REF!</v>
      </c>
      <c r="I81" s="70" t="e">
        <f t="shared" si="7"/>
        <v>#REF!</v>
      </c>
      <c r="J81" s="71" t="e">
        <f t="shared" si="8"/>
        <v>#REF!</v>
      </c>
      <c r="K81" s="76" t="e">
        <f>(C81*#REF!/#REF!)*100</f>
        <v>#REF!</v>
      </c>
      <c r="L81" s="70" t="e">
        <f>(A81*#REF!*#REF!)</f>
        <v>#REF!</v>
      </c>
      <c r="M81" s="71" t="e">
        <f t="shared" si="9"/>
        <v>#REF!</v>
      </c>
      <c r="N81" s="88" t="e">
        <f t="shared" si="10"/>
        <v>#REF!</v>
      </c>
      <c r="O81" s="75" t="e">
        <f t="shared" si="11"/>
        <v>#REF!</v>
      </c>
      <c r="P81" s="88"/>
    </row>
    <row r="82" spans="1:16" ht="12.75">
      <c r="A82" s="73" t="e">
        <f>#REF!</f>
        <v>#REF!</v>
      </c>
      <c r="B82" s="16" t="e">
        <f>#REF!</f>
        <v>#REF!</v>
      </c>
      <c r="C82" s="94" t="e">
        <f>#REF!</f>
        <v>#REF!</v>
      </c>
      <c r="D82" s="92" t="e">
        <f>#REF!</f>
        <v>#REF!</v>
      </c>
      <c r="E82" s="93" t="e">
        <f>C82*#REF!</f>
        <v>#REF!</v>
      </c>
      <c r="F82" s="100" t="e">
        <f t="shared" si="6"/>
        <v>#REF!</v>
      </c>
      <c r="G82" s="70" t="e">
        <f>((C82-E82)/#REF!)*100</f>
        <v>#REF!</v>
      </c>
      <c r="H82" s="70" t="e">
        <f>(F82*#REF!/D82)*100</f>
        <v>#REF!</v>
      </c>
      <c r="I82" s="70" t="e">
        <f t="shared" si="7"/>
        <v>#REF!</v>
      </c>
      <c r="J82" s="71" t="e">
        <f t="shared" si="8"/>
        <v>#REF!</v>
      </c>
      <c r="K82" s="76" t="e">
        <f>(C82*#REF!/#REF!)*100</f>
        <v>#REF!</v>
      </c>
      <c r="L82" s="70" t="e">
        <f>(A82*#REF!*#REF!)</f>
        <v>#REF!</v>
      </c>
      <c r="M82" s="71" t="e">
        <f t="shared" si="9"/>
        <v>#REF!</v>
      </c>
      <c r="N82" s="88" t="e">
        <f t="shared" si="10"/>
        <v>#REF!</v>
      </c>
      <c r="O82" s="75" t="e">
        <f t="shared" si="11"/>
        <v>#REF!</v>
      </c>
      <c r="P82" s="88"/>
    </row>
    <row r="83" spans="1:16" ht="6" customHeight="1">
      <c r="A83" s="13"/>
      <c r="B83" s="14"/>
      <c r="C83" s="44"/>
      <c r="D83" s="44"/>
      <c r="E83" s="44"/>
      <c r="F83" s="44"/>
      <c r="G83" s="61"/>
      <c r="H83" s="23"/>
      <c r="I83" s="23"/>
      <c r="J83" s="14"/>
      <c r="K83" s="23"/>
      <c r="L83" s="23"/>
      <c r="M83" s="23"/>
      <c r="N83" s="14"/>
      <c r="O83" s="14"/>
      <c r="P83" s="89"/>
    </row>
    <row r="84" spans="4:9" ht="12.75">
      <c r="D84" s="6"/>
      <c r="E84" s="6"/>
      <c r="F84" s="6"/>
      <c r="H84" s="5"/>
      <c r="I84" s="5"/>
    </row>
    <row r="85" spans="1:14" ht="12.75">
      <c r="A85" s="49" t="s">
        <v>50</v>
      </c>
      <c r="B85" s="10" t="s">
        <v>12</v>
      </c>
      <c r="C85" s="1" t="s">
        <v>70</v>
      </c>
      <c r="D85" s="1"/>
      <c r="E85" s="1"/>
      <c r="F85" s="98" t="e">
        <f>#REF!</f>
        <v>#REF!</v>
      </c>
      <c r="G85" s="1" t="s">
        <v>71</v>
      </c>
      <c r="H85" s="9"/>
      <c r="I85" s="9"/>
      <c r="J85" s="9"/>
      <c r="K85" s="9"/>
      <c r="L85" s="9"/>
      <c r="M85" s="18"/>
      <c r="N85" s="18"/>
    </row>
    <row r="86" spans="1:14" ht="12.75">
      <c r="A86" s="49"/>
      <c r="B86" s="10" t="s">
        <v>13</v>
      </c>
      <c r="C86" s="6" t="s">
        <v>51</v>
      </c>
      <c r="D86" s="26"/>
      <c r="E86" s="50"/>
      <c r="F86" s="55" t="e">
        <f>#REF!</f>
        <v>#REF!</v>
      </c>
      <c r="G86" s="5" t="s">
        <v>27</v>
      </c>
      <c r="H86" s="9"/>
      <c r="I86" s="9"/>
      <c r="J86" s="9"/>
      <c r="K86" s="9"/>
      <c r="L86" s="9"/>
      <c r="M86" s="18"/>
      <c r="N86" s="18"/>
    </row>
    <row r="87" spans="1:14" ht="12.75">
      <c r="A87" s="6"/>
      <c r="B87" s="10" t="s">
        <v>14</v>
      </c>
      <c r="C87" s="5" t="s">
        <v>52</v>
      </c>
      <c r="D87" s="5"/>
      <c r="E87" s="51"/>
      <c r="F87" s="52" t="s">
        <v>53</v>
      </c>
      <c r="G87" s="5"/>
      <c r="H87" s="51"/>
      <c r="I87" s="51"/>
      <c r="J87" s="9"/>
      <c r="K87" s="9"/>
      <c r="L87" s="9"/>
      <c r="M87" s="18"/>
      <c r="N87" s="18"/>
    </row>
    <row r="88" spans="1:14" ht="12.75">
      <c r="A88" s="6"/>
      <c r="B88" s="10" t="s">
        <v>15</v>
      </c>
      <c r="C88" s="5" t="s">
        <v>54</v>
      </c>
      <c r="D88" s="5"/>
      <c r="E88" s="5"/>
      <c r="F88" s="52" t="s">
        <v>61</v>
      </c>
      <c r="G88" s="5"/>
      <c r="H88" s="51"/>
      <c r="I88" s="51"/>
      <c r="J88" s="51"/>
      <c r="K88" s="53"/>
      <c r="L88" s="53"/>
      <c r="M88" s="18"/>
      <c r="N88" s="18"/>
    </row>
    <row r="89" spans="1:14" ht="12.75">
      <c r="A89" s="6"/>
      <c r="B89" s="10" t="s">
        <v>16</v>
      </c>
      <c r="C89" s="6" t="s">
        <v>55</v>
      </c>
      <c r="D89" s="6"/>
      <c r="E89" s="54"/>
      <c r="F89" s="55" t="e">
        <f>#REF!</f>
        <v>#REF!</v>
      </c>
      <c r="G89" s="5" t="s">
        <v>60</v>
      </c>
      <c r="H89" s="5"/>
      <c r="I89" s="5"/>
      <c r="J89" s="5"/>
      <c r="K89" s="2"/>
      <c r="L89" s="2"/>
      <c r="M89" s="18"/>
      <c r="N89" s="18"/>
    </row>
    <row r="90" spans="1:14" ht="12.75">
      <c r="A90" s="6"/>
      <c r="B90" s="20" t="s">
        <v>17</v>
      </c>
      <c r="C90" s="6" t="s">
        <v>56</v>
      </c>
      <c r="D90" s="6"/>
      <c r="E90" s="50"/>
      <c r="F90" s="55" t="e">
        <f>#REF!</f>
        <v>#REF!</v>
      </c>
      <c r="G90" s="5" t="s">
        <v>57</v>
      </c>
      <c r="H90" s="5"/>
      <c r="I90" s="5"/>
      <c r="J90" s="5"/>
      <c r="K90" s="9"/>
      <c r="L90" s="9"/>
      <c r="M90" s="18"/>
      <c r="N90" s="18"/>
    </row>
    <row r="91" spans="1:14" ht="12.75">
      <c r="A91" s="6"/>
      <c r="B91" s="20" t="s">
        <v>18</v>
      </c>
      <c r="C91" s="133" t="s">
        <v>59</v>
      </c>
      <c r="D91" s="129"/>
      <c r="E91" s="129"/>
      <c r="F91" s="57" t="e">
        <f>#REF!</f>
        <v>#REF!</v>
      </c>
      <c r="G91" s="27" t="s">
        <v>1</v>
      </c>
      <c r="H91" s="5"/>
      <c r="I91" s="5"/>
      <c r="J91" s="5"/>
      <c r="K91" s="9"/>
      <c r="L91" s="9"/>
      <c r="M91" s="18"/>
      <c r="N91" s="18"/>
    </row>
    <row r="92" spans="1:13" ht="12.75">
      <c r="A92" s="6"/>
      <c r="B92" s="9" t="s">
        <v>19</v>
      </c>
      <c r="C92" s="128" t="s">
        <v>0</v>
      </c>
      <c r="D92" s="126"/>
      <c r="E92" s="126"/>
      <c r="F92" s="51" t="e">
        <f>#REF!</f>
        <v>#REF!</v>
      </c>
      <c r="G92" s="4" t="s">
        <v>58</v>
      </c>
      <c r="H92" s="5"/>
      <c r="I92" s="5"/>
      <c r="J92" s="5"/>
      <c r="K92" s="9"/>
      <c r="L92" s="9"/>
      <c r="M92" s="18"/>
    </row>
    <row r="93" spans="1:13" ht="12.75">
      <c r="A93" s="6"/>
      <c r="B93" s="20" t="s">
        <v>20</v>
      </c>
      <c r="C93" s="1" t="s">
        <v>40</v>
      </c>
      <c r="D93" s="1"/>
      <c r="E93" s="1"/>
      <c r="F93" s="52" t="s">
        <v>66</v>
      </c>
      <c r="H93" s="5"/>
      <c r="I93" s="26"/>
      <c r="J93" s="26"/>
      <c r="K93" s="9"/>
      <c r="L93" s="9"/>
      <c r="M93" s="18"/>
    </row>
    <row r="94" spans="1:13" ht="12.75">
      <c r="A94" s="6"/>
      <c r="B94" s="20" t="s">
        <v>21</v>
      </c>
      <c r="C94" s="5" t="s">
        <v>2</v>
      </c>
      <c r="D94" s="26"/>
      <c r="E94" s="26"/>
      <c r="F94" s="56" t="e">
        <f>#REF!</f>
        <v>#REF!</v>
      </c>
      <c r="G94" s="5" t="s">
        <v>23</v>
      </c>
      <c r="H94" s="9"/>
      <c r="I94" s="9"/>
      <c r="J94" s="9"/>
      <c r="K94" s="9"/>
      <c r="L94" s="9"/>
      <c r="M94" s="18"/>
    </row>
    <row r="95" spans="1:13" ht="12.75">
      <c r="A95" s="6"/>
      <c r="B95" s="3"/>
      <c r="C95" s="5" t="s">
        <v>3</v>
      </c>
      <c r="D95" s="26"/>
      <c r="E95" s="26"/>
      <c r="F95" s="56" t="e">
        <f>#REF!</f>
        <v>#REF!</v>
      </c>
      <c r="G95" s="5" t="s">
        <v>23</v>
      </c>
      <c r="H95" s="26"/>
      <c r="I95" s="26"/>
      <c r="J95" s="26"/>
      <c r="K95" s="26"/>
      <c r="L95" s="26"/>
      <c r="M95" s="18"/>
    </row>
    <row r="96" spans="1:14" ht="12.75">
      <c r="A96" s="18"/>
      <c r="B96" s="3"/>
      <c r="C96" s="5" t="s">
        <v>4</v>
      </c>
      <c r="D96" s="26"/>
      <c r="E96" s="26"/>
      <c r="F96" s="56" t="e">
        <f>#REF!</f>
        <v>#REF!</v>
      </c>
      <c r="G96" s="5" t="s">
        <v>23</v>
      </c>
      <c r="H96" s="18"/>
      <c r="I96" s="18"/>
      <c r="J96" s="18"/>
      <c r="K96" s="18"/>
      <c r="L96" s="18"/>
      <c r="M96" s="18"/>
      <c r="N96" s="2"/>
    </row>
    <row r="97" spans="2:14" ht="12.75">
      <c r="B97" s="20" t="s">
        <v>22</v>
      </c>
      <c r="C97" s="128" t="s">
        <v>63</v>
      </c>
      <c r="D97" s="126"/>
      <c r="E97" s="126"/>
      <c r="F97" s="126"/>
      <c r="G97" s="126"/>
      <c r="H97" s="126"/>
      <c r="I97" s="126"/>
      <c r="J97" s="129"/>
      <c r="K97" s="129"/>
      <c r="L97" s="129"/>
      <c r="M97" s="129"/>
      <c r="N97" s="2"/>
    </row>
    <row r="98" spans="2:14" ht="12.75">
      <c r="B98" s="20" t="s">
        <v>62</v>
      </c>
      <c r="C98" s="128" t="s">
        <v>64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8"/>
      <c r="N98" s="8"/>
    </row>
    <row r="99" spans="2:14" ht="12.75">
      <c r="B99" s="9" t="s">
        <v>75</v>
      </c>
      <c r="C99" s="128" t="s">
        <v>65</v>
      </c>
      <c r="D99" s="129"/>
      <c r="E99" s="129"/>
      <c r="F99" s="129"/>
      <c r="G99" s="129"/>
      <c r="H99" s="129"/>
      <c r="I99" s="129"/>
      <c r="J99" s="129"/>
      <c r="K99" s="129"/>
      <c r="L99" s="8"/>
      <c r="M99" s="18"/>
      <c r="N99" s="8"/>
    </row>
    <row r="100" spans="2:14" ht="12.75">
      <c r="B100" s="9"/>
      <c r="C100" s="5"/>
      <c r="D100" s="2"/>
      <c r="E100" s="2"/>
      <c r="F100" s="2"/>
      <c r="G100" s="2"/>
      <c r="H100" s="2"/>
      <c r="I100" s="2"/>
      <c r="J100" s="2"/>
      <c r="K100" s="2"/>
      <c r="L100" s="8"/>
      <c r="M100" s="18"/>
      <c r="N100" s="8"/>
    </row>
    <row r="101" spans="2:14" ht="12.75">
      <c r="B101" s="9"/>
      <c r="C101" s="5"/>
      <c r="D101" s="2"/>
      <c r="E101" s="2"/>
      <c r="F101" s="2"/>
      <c r="G101" s="2"/>
      <c r="H101" s="2"/>
      <c r="I101" s="2"/>
      <c r="J101" s="2"/>
      <c r="K101" s="2"/>
      <c r="L101" s="8"/>
      <c r="M101" s="18"/>
      <c r="N101" s="8"/>
    </row>
    <row r="102" spans="2:14" ht="12.75">
      <c r="B102" s="9"/>
      <c r="C102" s="5"/>
      <c r="D102" s="2"/>
      <c r="E102" s="2"/>
      <c r="F102" s="2"/>
      <c r="G102" s="2"/>
      <c r="H102" s="2"/>
      <c r="I102" s="2"/>
      <c r="J102" s="2"/>
      <c r="K102" s="2"/>
      <c r="L102" s="8"/>
      <c r="M102" s="18"/>
      <c r="N102" s="8"/>
    </row>
    <row r="103" spans="1:14" ht="12.75">
      <c r="A103" s="101" t="s">
        <v>74</v>
      </c>
      <c r="B103" s="9"/>
      <c r="C103" s="5"/>
      <c r="D103" s="2"/>
      <c r="E103" s="2"/>
      <c r="F103" s="2"/>
      <c r="G103" s="2"/>
      <c r="H103" s="2"/>
      <c r="I103" s="2"/>
      <c r="J103" s="2"/>
      <c r="K103" s="2"/>
      <c r="L103" s="8"/>
      <c r="M103" s="18"/>
      <c r="N103" s="8"/>
    </row>
    <row r="104" spans="1:9" s="15" customFormat="1" ht="12.75" customHeight="1">
      <c r="A104" s="101" t="s">
        <v>76</v>
      </c>
      <c r="B104" s="24"/>
      <c r="C104" s="24"/>
      <c r="D104" s="25"/>
      <c r="E104" s="25"/>
      <c r="F104" s="25"/>
      <c r="G104" s="24"/>
      <c r="H104" s="24"/>
      <c r="I104" s="24"/>
    </row>
    <row r="105" spans="1:16" s="22" customFormat="1" ht="15.75">
      <c r="A105" s="79" t="e">
        <f>#REF!</f>
        <v>#REF!</v>
      </c>
      <c r="B105" s="79"/>
      <c r="C105" s="79"/>
      <c r="D105" s="79"/>
      <c r="E105" s="79"/>
      <c r="F105" s="79"/>
      <c r="G105" s="1"/>
      <c r="H105" s="1"/>
      <c r="I105" s="127" t="e">
        <f>#REF!</f>
        <v>#REF!</v>
      </c>
      <c r="J105" s="127"/>
      <c r="K105" s="29"/>
      <c r="L105" s="29"/>
      <c r="M105" s="29"/>
      <c r="N105" s="29"/>
      <c r="O105" s="1"/>
      <c r="P105" s="1"/>
    </row>
    <row r="106" spans="1:16" s="22" customFormat="1" ht="13.5" customHeight="1">
      <c r="A106" s="130"/>
      <c r="B106" s="131"/>
      <c r="C106" s="131"/>
      <c r="D106" s="131"/>
      <c r="E106" s="131"/>
      <c r="F106" s="131"/>
      <c r="G106" s="7"/>
      <c r="H106" s="7"/>
      <c r="I106" s="7"/>
      <c r="J106" s="1"/>
      <c r="K106" s="1"/>
      <c r="L106" s="1"/>
      <c r="M106" s="1"/>
      <c r="N106" s="1"/>
      <c r="O106" s="1"/>
      <c r="P106" s="1"/>
    </row>
    <row r="107" spans="1:16" s="64" customFormat="1" ht="19.5" customHeight="1">
      <c r="A107" s="83" t="e">
        <f>#REF!</f>
        <v>#REF!</v>
      </c>
      <c r="B107" s="80" t="e">
        <f>#REF!</f>
        <v>#REF!</v>
      </c>
      <c r="C107" s="83"/>
      <c r="D107" s="80"/>
      <c r="E107" s="83"/>
      <c r="F107" s="80"/>
      <c r="G107" s="83"/>
      <c r="H107" s="80"/>
      <c r="I107" s="83"/>
      <c r="J107" s="63"/>
      <c r="K107" s="63"/>
      <c r="L107" s="63"/>
      <c r="M107" s="63"/>
      <c r="N107" s="63"/>
      <c r="O107" s="63"/>
      <c r="P107" s="63"/>
    </row>
    <row r="108" spans="1:16" s="64" customFormat="1" ht="6" customHeight="1">
      <c r="A108" s="83"/>
      <c r="B108" s="80"/>
      <c r="C108" s="83"/>
      <c r="D108" s="80"/>
      <c r="E108" s="83"/>
      <c r="F108" s="80"/>
      <c r="G108" s="83"/>
      <c r="H108" s="80"/>
      <c r="I108" s="83"/>
      <c r="J108" s="63"/>
      <c r="K108" s="63"/>
      <c r="L108" s="63"/>
      <c r="M108" s="63"/>
      <c r="N108" s="63"/>
      <c r="O108" s="63"/>
      <c r="P108" s="63"/>
    </row>
    <row r="109" spans="1:15" ht="15.75" customHeight="1">
      <c r="A109" s="39"/>
      <c r="B109" s="47"/>
      <c r="C109" s="32" t="s">
        <v>47</v>
      </c>
      <c r="D109" s="32" t="s">
        <v>6</v>
      </c>
      <c r="E109" s="32" t="s">
        <v>5</v>
      </c>
      <c r="F109" s="32" t="s">
        <v>6</v>
      </c>
      <c r="G109" s="33" t="s">
        <v>7</v>
      </c>
      <c r="H109" s="33" t="s">
        <v>8</v>
      </c>
      <c r="I109" s="33" t="s">
        <v>33</v>
      </c>
      <c r="J109" s="33" t="s">
        <v>34</v>
      </c>
      <c r="K109" s="33" t="s">
        <v>38</v>
      </c>
      <c r="L109" s="86" t="s">
        <v>73</v>
      </c>
      <c r="M109" s="86" t="s">
        <v>73</v>
      </c>
      <c r="N109" s="39" t="s">
        <v>24</v>
      </c>
      <c r="O109" s="39" t="s">
        <v>24</v>
      </c>
    </row>
    <row r="110" spans="1:15" ht="12.75">
      <c r="A110" s="38" t="s">
        <v>26</v>
      </c>
      <c r="B110" s="38" t="s">
        <v>23</v>
      </c>
      <c r="C110" s="34" t="s">
        <v>48</v>
      </c>
      <c r="D110" s="34" t="s">
        <v>28</v>
      </c>
      <c r="E110" s="34" t="s">
        <v>31</v>
      </c>
      <c r="F110" s="34" t="s">
        <v>32</v>
      </c>
      <c r="G110" s="35" t="s">
        <v>10</v>
      </c>
      <c r="H110" s="35"/>
      <c r="I110" s="35" t="s">
        <v>35</v>
      </c>
      <c r="J110" s="35" t="s">
        <v>36</v>
      </c>
      <c r="K110" s="35" t="s">
        <v>39</v>
      </c>
      <c r="L110" s="35" t="s">
        <v>6</v>
      </c>
      <c r="M110" s="35" t="s">
        <v>9</v>
      </c>
      <c r="N110" s="38" t="s">
        <v>46</v>
      </c>
      <c r="O110" s="35" t="s">
        <v>44</v>
      </c>
    </row>
    <row r="111" spans="1:15" ht="12.75">
      <c r="A111" s="38"/>
      <c r="B111" s="38" t="s">
        <v>49</v>
      </c>
      <c r="C111" s="34"/>
      <c r="D111" s="34" t="s">
        <v>29</v>
      </c>
      <c r="E111" s="35"/>
      <c r="F111" s="31"/>
      <c r="G111" s="30"/>
      <c r="H111" s="35"/>
      <c r="I111" s="35" t="s">
        <v>37</v>
      </c>
      <c r="J111" s="35" t="s">
        <v>8</v>
      </c>
      <c r="K111" s="35" t="s">
        <v>42</v>
      </c>
      <c r="L111" s="35" t="s">
        <v>43</v>
      </c>
      <c r="M111" s="35" t="s">
        <v>41</v>
      </c>
      <c r="N111" s="38"/>
      <c r="O111" s="46" t="s">
        <v>45</v>
      </c>
    </row>
    <row r="112" spans="1:15" ht="12.75">
      <c r="A112" s="38"/>
      <c r="B112" s="38"/>
      <c r="C112" s="34"/>
      <c r="D112" s="34"/>
      <c r="E112" s="35"/>
      <c r="F112" s="31"/>
      <c r="G112" s="30"/>
      <c r="H112" s="35"/>
      <c r="I112" s="35"/>
      <c r="J112" s="35"/>
      <c r="K112" s="35"/>
      <c r="L112" s="35" t="s">
        <v>40</v>
      </c>
      <c r="M112" s="35" t="s">
        <v>37</v>
      </c>
      <c r="N112" s="38"/>
      <c r="O112" s="35" t="s">
        <v>8</v>
      </c>
    </row>
    <row r="113" spans="1:15" s="62" customFormat="1" ht="12.75">
      <c r="A113" s="58" t="s">
        <v>11</v>
      </c>
      <c r="B113" s="58"/>
      <c r="C113" s="48" t="s">
        <v>25</v>
      </c>
      <c r="D113" s="36" t="s">
        <v>30</v>
      </c>
      <c r="E113" s="48" t="s">
        <v>25</v>
      </c>
      <c r="F113" s="48" t="s">
        <v>25</v>
      </c>
      <c r="G113" s="58" t="s">
        <v>72</v>
      </c>
      <c r="H113" s="58" t="s">
        <v>72</v>
      </c>
      <c r="I113" s="58" t="s">
        <v>72</v>
      </c>
      <c r="J113" s="58" t="s">
        <v>72</v>
      </c>
      <c r="K113" s="58" t="s">
        <v>68</v>
      </c>
      <c r="L113" s="58" t="s">
        <v>72</v>
      </c>
      <c r="M113" s="58" t="s">
        <v>72</v>
      </c>
      <c r="N113" s="58" t="s">
        <v>72</v>
      </c>
      <c r="O113" s="58" t="s">
        <v>72</v>
      </c>
    </row>
    <row r="114" spans="1:17" s="62" customFormat="1" ht="7.5" customHeight="1">
      <c r="A114" s="65"/>
      <c r="B114" s="66"/>
      <c r="C114" s="67"/>
      <c r="D114" s="68"/>
      <c r="E114" s="68"/>
      <c r="F114" s="67"/>
      <c r="G114" s="67"/>
      <c r="H114" s="66"/>
      <c r="I114" s="66"/>
      <c r="J114" s="66"/>
      <c r="K114" s="66"/>
      <c r="L114" s="66"/>
      <c r="M114" s="66"/>
      <c r="N114" s="66"/>
      <c r="O114" s="66"/>
      <c r="P114" s="60"/>
      <c r="Q114" s="99"/>
    </row>
    <row r="115" spans="1:17" ht="12.75">
      <c r="A115" s="73" t="e">
        <f>#REF!</f>
        <v>#REF!</v>
      </c>
      <c r="B115" s="16" t="e">
        <f>#REF!</f>
        <v>#REF!</v>
      </c>
      <c r="C115" s="94" t="e">
        <f>#REF!</f>
        <v>#REF!</v>
      </c>
      <c r="D115" s="93" t="e">
        <f>#REF!</f>
        <v>#REF!</v>
      </c>
      <c r="E115" s="93" t="e">
        <f>C115*#REF!</f>
        <v>#REF!</v>
      </c>
      <c r="F115" s="100" t="e">
        <f aca="true" t="shared" si="12" ref="F115:F134">(C115+E115)/2</f>
        <v>#REF!</v>
      </c>
      <c r="G115" s="70" t="e">
        <f>((C115-E115)/#REF!)*100</f>
        <v>#REF!</v>
      </c>
      <c r="H115" s="70" t="e">
        <f>(F115*#REF!/D115)*100</f>
        <v>#REF!</v>
      </c>
      <c r="I115" s="70" t="e">
        <f aca="true" t="shared" si="13" ref="I115:I134">SUM(G115:H115)</f>
        <v>#REF!</v>
      </c>
      <c r="J115" s="71" t="e">
        <f aca="true" t="shared" si="14" ref="J115:J134">G115</f>
        <v>#REF!</v>
      </c>
      <c r="K115" s="76" t="e">
        <f>(C115*#REF!/#REF!)*100</f>
        <v>#REF!</v>
      </c>
      <c r="L115" s="70" t="e">
        <f>(A115*#REF!*#REF!)</f>
        <v>#REF!</v>
      </c>
      <c r="M115" s="71" t="e">
        <f aca="true" t="shared" si="15" ref="M115:M134">(K115/100)+L115</f>
        <v>#REF!</v>
      </c>
      <c r="N115" s="88" t="e">
        <f>(I115/100)+M115</f>
        <v>#REF!</v>
      </c>
      <c r="O115" s="75" t="e">
        <f>(J115/100)+M115</f>
        <v>#REF!</v>
      </c>
      <c r="P115" s="89"/>
      <c r="Q115" s="15"/>
    </row>
    <row r="116" spans="1:17" ht="12.75">
      <c r="A116" s="73" t="e">
        <f>#REF!</f>
        <v>#REF!</v>
      </c>
      <c r="B116" s="16" t="e">
        <f>#REF!</f>
        <v>#REF!</v>
      </c>
      <c r="C116" s="94" t="e">
        <f>#REF!</f>
        <v>#REF!</v>
      </c>
      <c r="D116" s="93" t="e">
        <f>#REF!</f>
        <v>#REF!</v>
      </c>
      <c r="E116" s="93" t="e">
        <f>C116*#REF!</f>
        <v>#REF!</v>
      </c>
      <c r="F116" s="100" t="e">
        <f t="shared" si="12"/>
        <v>#REF!</v>
      </c>
      <c r="G116" s="70" t="e">
        <f>((C116-E116)/#REF!)*100</f>
        <v>#REF!</v>
      </c>
      <c r="H116" s="70" t="e">
        <f>(F116*#REF!/D116)*100</f>
        <v>#REF!</v>
      </c>
      <c r="I116" s="70" t="e">
        <f t="shared" si="13"/>
        <v>#REF!</v>
      </c>
      <c r="J116" s="71" t="e">
        <f t="shared" si="14"/>
        <v>#REF!</v>
      </c>
      <c r="K116" s="76" t="e">
        <f>(C116*#REF!/#REF!)*100</f>
        <v>#REF!</v>
      </c>
      <c r="L116" s="70" t="e">
        <f>(A116*#REF!*#REF!)</f>
        <v>#REF!</v>
      </c>
      <c r="M116" s="71" t="e">
        <f t="shared" si="15"/>
        <v>#REF!</v>
      </c>
      <c r="N116" s="88" t="e">
        <f>(I116/100)+M116</f>
        <v>#REF!</v>
      </c>
      <c r="O116" s="75" t="e">
        <f>(J116/100)+M116</f>
        <v>#REF!</v>
      </c>
      <c r="P116" s="89"/>
      <c r="Q116" s="15"/>
    </row>
    <row r="117" spans="1:17" ht="12.75">
      <c r="A117" s="73" t="e">
        <f>#REF!</f>
        <v>#REF!</v>
      </c>
      <c r="B117" s="16" t="e">
        <f>#REF!</f>
        <v>#REF!</v>
      </c>
      <c r="C117" s="94" t="e">
        <f>#REF!</f>
        <v>#REF!</v>
      </c>
      <c r="D117" s="93" t="e">
        <f>#REF!</f>
        <v>#REF!</v>
      </c>
      <c r="E117" s="93" t="e">
        <f>C117*#REF!</f>
        <v>#REF!</v>
      </c>
      <c r="F117" s="100" t="e">
        <f t="shared" si="12"/>
        <v>#REF!</v>
      </c>
      <c r="G117" s="70" t="e">
        <f>((C117-E117)/#REF!)*100</f>
        <v>#REF!</v>
      </c>
      <c r="H117" s="70" t="e">
        <f>(F117*#REF!/D117)*100</f>
        <v>#REF!</v>
      </c>
      <c r="I117" s="70" t="e">
        <f t="shared" si="13"/>
        <v>#REF!</v>
      </c>
      <c r="J117" s="71" t="e">
        <f t="shared" si="14"/>
        <v>#REF!</v>
      </c>
      <c r="K117" s="76" t="e">
        <f>(C117*#REF!/#REF!)*100</f>
        <v>#REF!</v>
      </c>
      <c r="L117" s="70" t="e">
        <f>(A117*#REF!*#REF!)</f>
        <v>#REF!</v>
      </c>
      <c r="M117" s="71" t="e">
        <f t="shared" si="15"/>
        <v>#REF!</v>
      </c>
      <c r="N117" s="88" t="e">
        <f>(I117/100)+M117</f>
        <v>#REF!</v>
      </c>
      <c r="O117" s="75" t="e">
        <f>(J117/100)+M117</f>
        <v>#REF!</v>
      </c>
      <c r="P117" s="89"/>
      <c r="Q117" s="15"/>
    </row>
    <row r="118" spans="1:17" ht="12.75">
      <c r="A118" s="73" t="e">
        <f>#REF!</f>
        <v>#REF!</v>
      </c>
      <c r="B118" s="16" t="e">
        <f>#REF!</f>
        <v>#REF!</v>
      </c>
      <c r="C118" s="94" t="e">
        <f>#REF!</f>
        <v>#REF!</v>
      </c>
      <c r="D118" s="92" t="e">
        <f>#REF!</f>
        <v>#REF!</v>
      </c>
      <c r="E118" s="93" t="e">
        <f>C118*#REF!</f>
        <v>#REF!</v>
      </c>
      <c r="F118" s="100" t="e">
        <f t="shared" si="12"/>
        <v>#REF!</v>
      </c>
      <c r="G118" s="70" t="e">
        <f>((C118-E118)/#REF!)*100</f>
        <v>#REF!</v>
      </c>
      <c r="H118" s="70" t="e">
        <f>(F118*#REF!/D118)*100</f>
        <v>#REF!</v>
      </c>
      <c r="I118" s="70" t="e">
        <f t="shared" si="13"/>
        <v>#REF!</v>
      </c>
      <c r="J118" s="71" t="e">
        <f t="shared" si="14"/>
        <v>#REF!</v>
      </c>
      <c r="K118" s="76" t="e">
        <f>(C118*#REF!/#REF!)*100</f>
        <v>#REF!</v>
      </c>
      <c r="L118" s="70" t="e">
        <f>(A118*#REF!*#REF!)</f>
        <v>#REF!</v>
      </c>
      <c r="M118" s="71" t="e">
        <f t="shared" si="15"/>
        <v>#REF!</v>
      </c>
      <c r="N118" s="88" t="e">
        <f>(I118/100)+M118</f>
        <v>#REF!</v>
      </c>
      <c r="O118" s="75" t="e">
        <f>(J118/100)+M118</f>
        <v>#REF!</v>
      </c>
      <c r="P118" s="89"/>
      <c r="Q118" s="15"/>
    </row>
    <row r="119" spans="1:17" ht="12.75">
      <c r="A119" s="73" t="e">
        <f>#REF!</f>
        <v>#REF!</v>
      </c>
      <c r="B119" s="16" t="e">
        <f>#REF!</f>
        <v>#REF!</v>
      </c>
      <c r="C119" s="78" t="e">
        <f>#REF!</f>
        <v>#REF!</v>
      </c>
      <c r="D119" s="69" t="e">
        <f>#REF!</f>
        <v>#REF!</v>
      </c>
      <c r="E119" s="93" t="e">
        <f>C119*#REF!</f>
        <v>#REF!</v>
      </c>
      <c r="F119" s="100" t="e">
        <f t="shared" si="12"/>
        <v>#REF!</v>
      </c>
      <c r="G119" s="70" t="e">
        <f>((C119-E119)/#REF!)</f>
        <v>#REF!</v>
      </c>
      <c r="H119" s="70" t="e">
        <f>(F119*#REF!/D119)</f>
        <v>#REF!</v>
      </c>
      <c r="I119" s="70" t="e">
        <f t="shared" si="13"/>
        <v>#REF!</v>
      </c>
      <c r="J119" s="12" t="e">
        <f t="shared" si="14"/>
        <v>#REF!</v>
      </c>
      <c r="K119" s="76" t="e">
        <f>(C119*#REF!/#REF!)*100</f>
        <v>#REF!</v>
      </c>
      <c r="L119" s="70" t="e">
        <f>(A119*#REF!*#REF!)</f>
        <v>#REF!</v>
      </c>
      <c r="M119" s="71" t="e">
        <f t="shared" si="15"/>
        <v>#REF!</v>
      </c>
      <c r="N119" s="11" t="e">
        <f aca="true" t="shared" si="16" ref="N119:N134">I119+M119</f>
        <v>#REF!</v>
      </c>
      <c r="O119" s="11" t="e">
        <f aca="true" t="shared" si="17" ref="O119:O134">J119+M119</f>
        <v>#REF!</v>
      </c>
      <c r="P119" s="89"/>
      <c r="Q119" s="15"/>
    </row>
    <row r="120" spans="1:17" ht="12.75">
      <c r="A120" s="73" t="e">
        <f>#REF!</f>
        <v>#REF!</v>
      </c>
      <c r="B120" s="16" t="e">
        <f>#REF!</f>
        <v>#REF!</v>
      </c>
      <c r="C120" s="78" t="e">
        <f>#REF!</f>
        <v>#REF!</v>
      </c>
      <c r="D120" s="69" t="e">
        <f>#REF!</f>
        <v>#REF!</v>
      </c>
      <c r="E120" s="93" t="e">
        <f>C120*#REF!</f>
        <v>#REF!</v>
      </c>
      <c r="F120" s="100" t="e">
        <f t="shared" si="12"/>
        <v>#REF!</v>
      </c>
      <c r="G120" s="70" t="e">
        <f>((C120-E120)/#REF!)</f>
        <v>#REF!</v>
      </c>
      <c r="H120" s="70" t="e">
        <f>(F120*#REF!/D120)</f>
        <v>#REF!</v>
      </c>
      <c r="I120" s="70" t="e">
        <f t="shared" si="13"/>
        <v>#REF!</v>
      </c>
      <c r="J120" s="12" t="e">
        <f t="shared" si="14"/>
        <v>#REF!</v>
      </c>
      <c r="K120" s="76" t="e">
        <f>(C120*#REF!/#REF!)*100</f>
        <v>#REF!</v>
      </c>
      <c r="L120" s="70" t="e">
        <f>(A120*#REF!*#REF!)</f>
        <v>#REF!</v>
      </c>
      <c r="M120" s="71" t="e">
        <f t="shared" si="15"/>
        <v>#REF!</v>
      </c>
      <c r="N120" s="11" t="e">
        <f t="shared" si="16"/>
        <v>#REF!</v>
      </c>
      <c r="O120" s="11" t="e">
        <f t="shared" si="17"/>
        <v>#REF!</v>
      </c>
      <c r="P120" s="89"/>
      <c r="Q120" s="15"/>
    </row>
    <row r="121" spans="1:17" ht="12.75">
      <c r="A121" s="73" t="e">
        <f>#REF!</f>
        <v>#REF!</v>
      </c>
      <c r="B121" s="16" t="e">
        <f>#REF!</f>
        <v>#REF!</v>
      </c>
      <c r="C121" s="78" t="e">
        <f>#REF!</f>
        <v>#REF!</v>
      </c>
      <c r="D121" s="69" t="e">
        <f>#REF!</f>
        <v>#REF!</v>
      </c>
      <c r="E121" s="93" t="e">
        <f>C121*#REF!</f>
        <v>#REF!</v>
      </c>
      <c r="F121" s="100" t="e">
        <f t="shared" si="12"/>
        <v>#REF!</v>
      </c>
      <c r="G121" s="70" t="e">
        <f>((C121-E121)/#REF!)</f>
        <v>#REF!</v>
      </c>
      <c r="H121" s="70" t="e">
        <f>(F121*#REF!/D121)</f>
        <v>#REF!</v>
      </c>
      <c r="I121" s="70" t="e">
        <f t="shared" si="13"/>
        <v>#REF!</v>
      </c>
      <c r="J121" s="12" t="e">
        <f t="shared" si="14"/>
        <v>#REF!</v>
      </c>
      <c r="K121" s="76" t="e">
        <f>(C121*#REF!/#REF!)*100</f>
        <v>#REF!</v>
      </c>
      <c r="L121" s="70" t="e">
        <f>(A121*#REF!*#REF!)</f>
        <v>#REF!</v>
      </c>
      <c r="M121" s="71" t="e">
        <f t="shared" si="15"/>
        <v>#REF!</v>
      </c>
      <c r="N121" s="11" t="e">
        <f t="shared" si="16"/>
        <v>#REF!</v>
      </c>
      <c r="O121" s="11" t="e">
        <f t="shared" si="17"/>
        <v>#REF!</v>
      </c>
      <c r="P121" s="89"/>
      <c r="Q121" s="15"/>
    </row>
    <row r="122" spans="1:17" ht="12.75">
      <c r="A122" s="73" t="e">
        <f>#REF!</f>
        <v>#REF!</v>
      </c>
      <c r="B122" s="16" t="e">
        <f>#REF!</f>
        <v>#REF!</v>
      </c>
      <c r="C122" s="78" t="e">
        <f>#REF!</f>
        <v>#REF!</v>
      </c>
      <c r="D122" s="69" t="e">
        <f>#REF!</f>
        <v>#REF!</v>
      </c>
      <c r="E122" s="93" t="e">
        <f>C122*#REF!</f>
        <v>#REF!</v>
      </c>
      <c r="F122" s="100" t="e">
        <f t="shared" si="12"/>
        <v>#REF!</v>
      </c>
      <c r="G122" s="70" t="e">
        <f>((C122-E122)/#REF!)</f>
        <v>#REF!</v>
      </c>
      <c r="H122" s="70" t="e">
        <f>(F122*#REF!/D122)</f>
        <v>#REF!</v>
      </c>
      <c r="I122" s="70" t="e">
        <f t="shared" si="13"/>
        <v>#REF!</v>
      </c>
      <c r="J122" s="12" t="e">
        <f t="shared" si="14"/>
        <v>#REF!</v>
      </c>
      <c r="K122" s="76" t="e">
        <f>(C122*#REF!/#REF!)*100</f>
        <v>#REF!</v>
      </c>
      <c r="L122" s="70" t="e">
        <f>(A122*#REF!*#REF!)</f>
        <v>#REF!</v>
      </c>
      <c r="M122" s="71" t="e">
        <f t="shared" si="15"/>
        <v>#REF!</v>
      </c>
      <c r="N122" s="11" t="e">
        <f t="shared" si="16"/>
        <v>#REF!</v>
      </c>
      <c r="O122" s="11" t="e">
        <f t="shared" si="17"/>
        <v>#REF!</v>
      </c>
      <c r="P122" s="89"/>
      <c r="Q122" s="15"/>
    </row>
    <row r="123" spans="1:17" ht="12.75">
      <c r="A123" s="73" t="e">
        <f>#REF!</f>
        <v>#REF!</v>
      </c>
      <c r="B123" s="16" t="e">
        <f>#REF!</f>
        <v>#REF!</v>
      </c>
      <c r="C123" s="78" t="e">
        <f>#REF!</f>
        <v>#REF!</v>
      </c>
      <c r="D123" s="69" t="e">
        <f>#REF!</f>
        <v>#REF!</v>
      </c>
      <c r="E123" s="93" t="e">
        <f>C123*#REF!</f>
        <v>#REF!</v>
      </c>
      <c r="F123" s="100" t="e">
        <f t="shared" si="12"/>
        <v>#REF!</v>
      </c>
      <c r="G123" s="70" t="e">
        <f>((C123-E123)/#REF!)</f>
        <v>#REF!</v>
      </c>
      <c r="H123" s="70" t="e">
        <f>(F123*#REF!/D123)</f>
        <v>#REF!</v>
      </c>
      <c r="I123" s="70" t="e">
        <f t="shared" si="13"/>
        <v>#REF!</v>
      </c>
      <c r="J123" s="12" t="e">
        <f t="shared" si="14"/>
        <v>#REF!</v>
      </c>
      <c r="K123" s="76" t="e">
        <f>(C123*#REF!/#REF!)*100</f>
        <v>#REF!</v>
      </c>
      <c r="L123" s="70" t="e">
        <f>(A123*#REF!*#REF!)</f>
        <v>#REF!</v>
      </c>
      <c r="M123" s="71" t="e">
        <f t="shared" si="15"/>
        <v>#REF!</v>
      </c>
      <c r="N123" s="11" t="e">
        <f t="shared" si="16"/>
        <v>#REF!</v>
      </c>
      <c r="O123" s="11" t="e">
        <f t="shared" si="17"/>
        <v>#REF!</v>
      </c>
      <c r="P123" s="89"/>
      <c r="Q123" s="15"/>
    </row>
    <row r="124" spans="1:17" ht="12.75">
      <c r="A124" s="73" t="e">
        <f>#REF!</f>
        <v>#REF!</v>
      </c>
      <c r="B124" s="16" t="e">
        <f>#REF!</f>
        <v>#REF!</v>
      </c>
      <c r="C124" s="78" t="e">
        <f>#REF!</f>
        <v>#REF!</v>
      </c>
      <c r="D124" s="69" t="e">
        <f>#REF!</f>
        <v>#REF!</v>
      </c>
      <c r="E124" s="93" t="e">
        <f>C124*#REF!</f>
        <v>#REF!</v>
      </c>
      <c r="F124" s="100" t="e">
        <f t="shared" si="12"/>
        <v>#REF!</v>
      </c>
      <c r="G124" s="70" t="e">
        <f>((C124-E124)/#REF!)</f>
        <v>#REF!</v>
      </c>
      <c r="H124" s="70" t="e">
        <f>(F124*#REF!/D124)</f>
        <v>#REF!</v>
      </c>
      <c r="I124" s="70" t="e">
        <f t="shared" si="13"/>
        <v>#REF!</v>
      </c>
      <c r="J124" s="12" t="e">
        <f t="shared" si="14"/>
        <v>#REF!</v>
      </c>
      <c r="K124" s="76" t="e">
        <f>(C124*#REF!/#REF!)*100</f>
        <v>#REF!</v>
      </c>
      <c r="L124" s="70" t="e">
        <f>(A124*#REF!*#REF!)</f>
        <v>#REF!</v>
      </c>
      <c r="M124" s="71" t="e">
        <f t="shared" si="15"/>
        <v>#REF!</v>
      </c>
      <c r="N124" s="11" t="e">
        <f t="shared" si="16"/>
        <v>#REF!</v>
      </c>
      <c r="O124" s="11" t="e">
        <f t="shared" si="17"/>
        <v>#REF!</v>
      </c>
      <c r="P124" s="89"/>
      <c r="Q124" s="15"/>
    </row>
    <row r="125" spans="1:17" ht="12.75">
      <c r="A125" s="73" t="e">
        <f>#REF!</f>
        <v>#REF!</v>
      </c>
      <c r="B125" s="16" t="e">
        <f>#REF!</f>
        <v>#REF!</v>
      </c>
      <c r="C125" s="78" t="e">
        <f>#REF!</f>
        <v>#REF!</v>
      </c>
      <c r="D125" s="69" t="e">
        <f>#REF!</f>
        <v>#REF!</v>
      </c>
      <c r="E125" s="93" t="e">
        <f>C125*#REF!</f>
        <v>#REF!</v>
      </c>
      <c r="F125" s="100" t="e">
        <f t="shared" si="12"/>
        <v>#REF!</v>
      </c>
      <c r="G125" s="70" t="e">
        <f>((C125-E125)/#REF!)</f>
        <v>#REF!</v>
      </c>
      <c r="H125" s="70" t="e">
        <f>(F125*#REF!/D125)</f>
        <v>#REF!</v>
      </c>
      <c r="I125" s="70" t="e">
        <f t="shared" si="13"/>
        <v>#REF!</v>
      </c>
      <c r="J125" s="12" t="e">
        <f t="shared" si="14"/>
        <v>#REF!</v>
      </c>
      <c r="K125" s="76" t="e">
        <f>(C125*#REF!/#REF!)*100</f>
        <v>#REF!</v>
      </c>
      <c r="L125" s="70" t="e">
        <f>(A125*#REF!*#REF!)</f>
        <v>#REF!</v>
      </c>
      <c r="M125" s="71" t="e">
        <f t="shared" si="15"/>
        <v>#REF!</v>
      </c>
      <c r="N125" s="11" t="e">
        <f t="shared" si="16"/>
        <v>#REF!</v>
      </c>
      <c r="O125" s="11" t="e">
        <f t="shared" si="17"/>
        <v>#REF!</v>
      </c>
      <c r="P125" s="89"/>
      <c r="Q125" s="15"/>
    </row>
    <row r="126" spans="1:17" ht="12.75">
      <c r="A126" s="73" t="e">
        <f>#REF!</f>
        <v>#REF!</v>
      </c>
      <c r="B126" s="16" t="e">
        <f>#REF!</f>
        <v>#REF!</v>
      </c>
      <c r="C126" s="78" t="e">
        <f>#REF!</f>
        <v>#REF!</v>
      </c>
      <c r="D126" s="69" t="e">
        <f>#REF!</f>
        <v>#REF!</v>
      </c>
      <c r="E126" s="93" t="e">
        <f>C126*#REF!</f>
        <v>#REF!</v>
      </c>
      <c r="F126" s="100" t="e">
        <f t="shared" si="12"/>
        <v>#REF!</v>
      </c>
      <c r="G126" s="70" t="e">
        <f>((C126-E126)/#REF!)</f>
        <v>#REF!</v>
      </c>
      <c r="H126" s="70" t="e">
        <f>(F126*#REF!/D126)</f>
        <v>#REF!</v>
      </c>
      <c r="I126" s="70" t="e">
        <f t="shared" si="13"/>
        <v>#REF!</v>
      </c>
      <c r="J126" s="12" t="e">
        <f t="shared" si="14"/>
        <v>#REF!</v>
      </c>
      <c r="K126" s="76" t="e">
        <f>(C126*#REF!/#REF!)*100</f>
        <v>#REF!</v>
      </c>
      <c r="L126" s="70" t="e">
        <f>(A126*#REF!*#REF!)</f>
        <v>#REF!</v>
      </c>
      <c r="M126" s="71" t="e">
        <f t="shared" si="15"/>
        <v>#REF!</v>
      </c>
      <c r="N126" s="11" t="e">
        <f t="shared" si="16"/>
        <v>#REF!</v>
      </c>
      <c r="O126" s="11" t="e">
        <f t="shared" si="17"/>
        <v>#REF!</v>
      </c>
      <c r="P126" s="89"/>
      <c r="Q126" s="15"/>
    </row>
    <row r="127" spans="1:17" ht="12.75">
      <c r="A127" s="73" t="e">
        <f>#REF!</f>
        <v>#REF!</v>
      </c>
      <c r="B127" s="16" t="e">
        <f>#REF!</f>
        <v>#REF!</v>
      </c>
      <c r="C127" s="78" t="e">
        <f>#REF!</f>
        <v>#REF!</v>
      </c>
      <c r="D127" s="69" t="e">
        <f>#REF!</f>
        <v>#REF!</v>
      </c>
      <c r="E127" s="93" t="e">
        <f>C127*#REF!</f>
        <v>#REF!</v>
      </c>
      <c r="F127" s="100" t="e">
        <f t="shared" si="12"/>
        <v>#REF!</v>
      </c>
      <c r="G127" s="70" t="e">
        <f>((C127-E127)/#REF!)</f>
        <v>#REF!</v>
      </c>
      <c r="H127" s="70" t="e">
        <f>(F127*#REF!/D127)</f>
        <v>#REF!</v>
      </c>
      <c r="I127" s="70" t="e">
        <f t="shared" si="13"/>
        <v>#REF!</v>
      </c>
      <c r="J127" s="12" t="e">
        <f t="shared" si="14"/>
        <v>#REF!</v>
      </c>
      <c r="K127" s="76" t="e">
        <f>(C127*#REF!/#REF!)*100</f>
        <v>#REF!</v>
      </c>
      <c r="L127" s="70" t="e">
        <f>(A127*#REF!*#REF!)</f>
        <v>#REF!</v>
      </c>
      <c r="M127" s="71" t="e">
        <f t="shared" si="15"/>
        <v>#REF!</v>
      </c>
      <c r="N127" s="11" t="e">
        <f t="shared" si="16"/>
        <v>#REF!</v>
      </c>
      <c r="O127" s="11" t="e">
        <f t="shared" si="17"/>
        <v>#REF!</v>
      </c>
      <c r="P127" s="89"/>
      <c r="Q127" s="15"/>
    </row>
    <row r="128" spans="1:17" ht="12.75">
      <c r="A128" s="73" t="e">
        <f>#REF!</f>
        <v>#REF!</v>
      </c>
      <c r="B128" s="16" t="e">
        <f>#REF!</f>
        <v>#REF!</v>
      </c>
      <c r="C128" s="78" t="e">
        <f>#REF!</f>
        <v>#REF!</v>
      </c>
      <c r="D128" s="69" t="e">
        <f>#REF!</f>
        <v>#REF!</v>
      </c>
      <c r="E128" s="93" t="e">
        <f>C128*#REF!</f>
        <v>#REF!</v>
      </c>
      <c r="F128" s="100" t="e">
        <f t="shared" si="12"/>
        <v>#REF!</v>
      </c>
      <c r="G128" s="70" t="e">
        <f>((C128-E128)/#REF!)</f>
        <v>#REF!</v>
      </c>
      <c r="H128" s="70" t="e">
        <f>(F128*#REF!/D128)</f>
        <v>#REF!</v>
      </c>
      <c r="I128" s="70" t="e">
        <f t="shared" si="13"/>
        <v>#REF!</v>
      </c>
      <c r="J128" s="12" t="e">
        <f t="shared" si="14"/>
        <v>#REF!</v>
      </c>
      <c r="K128" s="76" t="e">
        <f>(C128*#REF!/#REF!)*100</f>
        <v>#REF!</v>
      </c>
      <c r="L128" s="70" t="e">
        <f>(A128*#REF!*#REF!)</f>
        <v>#REF!</v>
      </c>
      <c r="M128" s="71" t="e">
        <f t="shared" si="15"/>
        <v>#REF!</v>
      </c>
      <c r="N128" s="11" t="e">
        <f t="shared" si="16"/>
        <v>#REF!</v>
      </c>
      <c r="O128" s="11" t="e">
        <f t="shared" si="17"/>
        <v>#REF!</v>
      </c>
      <c r="P128" s="89"/>
      <c r="Q128" s="15"/>
    </row>
    <row r="129" spans="1:17" ht="12.75">
      <c r="A129" s="73" t="e">
        <f>#REF!</f>
        <v>#REF!</v>
      </c>
      <c r="B129" s="16" t="e">
        <f>#REF!</f>
        <v>#REF!</v>
      </c>
      <c r="C129" s="78" t="e">
        <f>#REF!</f>
        <v>#REF!</v>
      </c>
      <c r="D129" s="69" t="e">
        <f>#REF!</f>
        <v>#REF!</v>
      </c>
      <c r="E129" s="93" t="e">
        <f>C129*#REF!</f>
        <v>#REF!</v>
      </c>
      <c r="F129" s="100" t="e">
        <f t="shared" si="12"/>
        <v>#REF!</v>
      </c>
      <c r="G129" s="70" t="e">
        <f>((C129-E129)/#REF!)</f>
        <v>#REF!</v>
      </c>
      <c r="H129" s="70" t="e">
        <f>(F129*#REF!/D129)</f>
        <v>#REF!</v>
      </c>
      <c r="I129" s="70" t="e">
        <f t="shared" si="13"/>
        <v>#REF!</v>
      </c>
      <c r="J129" s="12" t="e">
        <f t="shared" si="14"/>
        <v>#REF!</v>
      </c>
      <c r="K129" s="76" t="e">
        <f>(C129*#REF!/#REF!)*100</f>
        <v>#REF!</v>
      </c>
      <c r="L129" s="70" t="e">
        <f>(A129*#REF!*#REF!)</f>
        <v>#REF!</v>
      </c>
      <c r="M129" s="71" t="e">
        <f t="shared" si="15"/>
        <v>#REF!</v>
      </c>
      <c r="N129" s="11" t="e">
        <f t="shared" si="16"/>
        <v>#REF!</v>
      </c>
      <c r="O129" s="11" t="e">
        <f t="shared" si="17"/>
        <v>#REF!</v>
      </c>
      <c r="P129" s="89"/>
      <c r="Q129" s="15"/>
    </row>
    <row r="130" spans="1:17" ht="12.75">
      <c r="A130" s="73" t="e">
        <f>#REF!</f>
        <v>#REF!</v>
      </c>
      <c r="B130" s="16" t="e">
        <f>#REF!</f>
        <v>#REF!</v>
      </c>
      <c r="C130" s="78" t="e">
        <f>#REF!</f>
        <v>#REF!</v>
      </c>
      <c r="D130" s="69" t="e">
        <f>#REF!</f>
        <v>#REF!</v>
      </c>
      <c r="E130" s="93" t="e">
        <f>C130*#REF!</f>
        <v>#REF!</v>
      </c>
      <c r="F130" s="100" t="e">
        <f t="shared" si="12"/>
        <v>#REF!</v>
      </c>
      <c r="G130" s="70" t="e">
        <f>((C130-E130)/#REF!)</f>
        <v>#REF!</v>
      </c>
      <c r="H130" s="70" t="e">
        <f>(F130*#REF!/D130)</f>
        <v>#REF!</v>
      </c>
      <c r="I130" s="70" t="e">
        <f t="shared" si="13"/>
        <v>#REF!</v>
      </c>
      <c r="J130" s="12" t="e">
        <f t="shared" si="14"/>
        <v>#REF!</v>
      </c>
      <c r="K130" s="76" t="e">
        <f>(C130*#REF!/#REF!)*100</f>
        <v>#REF!</v>
      </c>
      <c r="L130" s="70" t="e">
        <f>(A130*#REF!*#REF!)</f>
        <v>#REF!</v>
      </c>
      <c r="M130" s="71" t="e">
        <f t="shared" si="15"/>
        <v>#REF!</v>
      </c>
      <c r="N130" s="11" t="e">
        <f t="shared" si="16"/>
        <v>#REF!</v>
      </c>
      <c r="O130" s="11" t="e">
        <f t="shared" si="17"/>
        <v>#REF!</v>
      </c>
      <c r="P130" s="89"/>
      <c r="Q130" s="15"/>
    </row>
    <row r="131" spans="1:17" ht="12.75">
      <c r="A131" s="73" t="e">
        <f>#REF!</f>
        <v>#REF!</v>
      </c>
      <c r="B131" s="16" t="e">
        <f>#REF!</f>
        <v>#REF!</v>
      </c>
      <c r="C131" s="78" t="e">
        <f>#REF!</f>
        <v>#REF!</v>
      </c>
      <c r="D131" s="69" t="e">
        <f>#REF!</f>
        <v>#REF!</v>
      </c>
      <c r="E131" s="93" t="e">
        <f>C131*#REF!</f>
        <v>#REF!</v>
      </c>
      <c r="F131" s="100" t="e">
        <f t="shared" si="12"/>
        <v>#REF!</v>
      </c>
      <c r="G131" s="70" t="e">
        <f>((C131-E131)/#REF!)</f>
        <v>#REF!</v>
      </c>
      <c r="H131" s="70" t="e">
        <f>(F131*#REF!/D131)</f>
        <v>#REF!</v>
      </c>
      <c r="I131" s="70" t="e">
        <f t="shared" si="13"/>
        <v>#REF!</v>
      </c>
      <c r="J131" s="12" t="e">
        <f t="shared" si="14"/>
        <v>#REF!</v>
      </c>
      <c r="K131" s="76" t="e">
        <f>(C131*#REF!/#REF!)*100</f>
        <v>#REF!</v>
      </c>
      <c r="L131" s="70" t="e">
        <f>(A131*#REF!*#REF!)</f>
        <v>#REF!</v>
      </c>
      <c r="M131" s="71" t="e">
        <f t="shared" si="15"/>
        <v>#REF!</v>
      </c>
      <c r="N131" s="11" t="e">
        <f t="shared" si="16"/>
        <v>#REF!</v>
      </c>
      <c r="O131" s="11" t="e">
        <f t="shared" si="17"/>
        <v>#REF!</v>
      </c>
      <c r="P131" s="89"/>
      <c r="Q131" s="15"/>
    </row>
    <row r="132" spans="1:17" ht="12.75">
      <c r="A132" s="73" t="e">
        <f>#REF!</f>
        <v>#REF!</v>
      </c>
      <c r="B132" s="16" t="e">
        <f>#REF!</f>
        <v>#REF!</v>
      </c>
      <c r="C132" s="78" t="e">
        <f>#REF!</f>
        <v>#REF!</v>
      </c>
      <c r="D132" s="69" t="e">
        <f>#REF!</f>
        <v>#REF!</v>
      </c>
      <c r="E132" s="93" t="e">
        <f>C132*#REF!</f>
        <v>#REF!</v>
      </c>
      <c r="F132" s="100" t="e">
        <f t="shared" si="12"/>
        <v>#REF!</v>
      </c>
      <c r="G132" s="70" t="e">
        <f>((C132-E132)/#REF!)</f>
        <v>#REF!</v>
      </c>
      <c r="H132" s="70" t="e">
        <f>(F132*#REF!/D132)</f>
        <v>#REF!</v>
      </c>
      <c r="I132" s="70" t="e">
        <f t="shared" si="13"/>
        <v>#REF!</v>
      </c>
      <c r="J132" s="12" t="e">
        <f t="shared" si="14"/>
        <v>#REF!</v>
      </c>
      <c r="K132" s="76" t="e">
        <f>(C132*#REF!/#REF!)*100</f>
        <v>#REF!</v>
      </c>
      <c r="L132" s="70" t="e">
        <f>(A132*#REF!*#REF!)</f>
        <v>#REF!</v>
      </c>
      <c r="M132" s="71" t="e">
        <f t="shared" si="15"/>
        <v>#REF!</v>
      </c>
      <c r="N132" s="11" t="e">
        <f t="shared" si="16"/>
        <v>#REF!</v>
      </c>
      <c r="O132" s="11" t="e">
        <f t="shared" si="17"/>
        <v>#REF!</v>
      </c>
      <c r="P132" s="89"/>
      <c r="Q132" s="15"/>
    </row>
    <row r="133" spans="1:17" ht="12.75">
      <c r="A133" s="73" t="e">
        <f>#REF!</f>
        <v>#REF!</v>
      </c>
      <c r="B133" s="16" t="e">
        <f>#REF!</f>
        <v>#REF!</v>
      </c>
      <c r="C133" s="78" t="e">
        <f>#REF!</f>
        <v>#REF!</v>
      </c>
      <c r="D133" s="69" t="e">
        <f>#REF!</f>
        <v>#REF!</v>
      </c>
      <c r="E133" s="93" t="e">
        <f>C133*#REF!</f>
        <v>#REF!</v>
      </c>
      <c r="F133" s="100" t="e">
        <f t="shared" si="12"/>
        <v>#REF!</v>
      </c>
      <c r="G133" s="70" t="e">
        <f>((C133-E133)/#REF!)</f>
        <v>#REF!</v>
      </c>
      <c r="H133" s="70" t="e">
        <f>(F133*#REF!/D133)</f>
        <v>#REF!</v>
      </c>
      <c r="I133" s="70" t="e">
        <f t="shared" si="13"/>
        <v>#REF!</v>
      </c>
      <c r="J133" s="12" t="e">
        <f t="shared" si="14"/>
        <v>#REF!</v>
      </c>
      <c r="K133" s="76" t="e">
        <f>(C133*#REF!/#REF!)*100</f>
        <v>#REF!</v>
      </c>
      <c r="L133" s="70" t="e">
        <f>(A133*#REF!*#REF!)</f>
        <v>#REF!</v>
      </c>
      <c r="M133" s="71" t="e">
        <f t="shared" si="15"/>
        <v>#REF!</v>
      </c>
      <c r="N133" s="11" t="e">
        <f t="shared" si="16"/>
        <v>#REF!</v>
      </c>
      <c r="O133" s="11" t="e">
        <f t="shared" si="17"/>
        <v>#REF!</v>
      </c>
      <c r="P133" s="89"/>
      <c r="Q133" s="15"/>
    </row>
    <row r="134" spans="1:17" ht="12.75">
      <c r="A134" s="73" t="e">
        <f>#REF!</f>
        <v>#REF!</v>
      </c>
      <c r="B134" s="16" t="e">
        <f>#REF!</f>
        <v>#REF!</v>
      </c>
      <c r="C134" s="78" t="e">
        <f>#REF!</f>
        <v>#REF!</v>
      </c>
      <c r="D134" s="69" t="e">
        <f>#REF!</f>
        <v>#REF!</v>
      </c>
      <c r="E134" s="93" t="e">
        <f>C134*#REF!</f>
        <v>#REF!</v>
      </c>
      <c r="F134" s="100" t="e">
        <f t="shared" si="12"/>
        <v>#REF!</v>
      </c>
      <c r="G134" s="70" t="e">
        <f>((C134-E134)/#REF!)</f>
        <v>#REF!</v>
      </c>
      <c r="H134" s="70" t="e">
        <f>(F134*#REF!/D134)</f>
        <v>#REF!</v>
      </c>
      <c r="I134" s="70" t="e">
        <f t="shared" si="13"/>
        <v>#REF!</v>
      </c>
      <c r="J134" s="12" t="e">
        <f t="shared" si="14"/>
        <v>#REF!</v>
      </c>
      <c r="K134" s="76" t="e">
        <f>(C134*#REF!/#REF!)*100</f>
        <v>#REF!</v>
      </c>
      <c r="L134" s="70" t="e">
        <f>(A134*#REF!*#REF!)</f>
        <v>#REF!</v>
      </c>
      <c r="M134" s="71" t="e">
        <f t="shared" si="15"/>
        <v>#REF!</v>
      </c>
      <c r="N134" s="11" t="e">
        <f t="shared" si="16"/>
        <v>#REF!</v>
      </c>
      <c r="O134" s="11" t="e">
        <f t="shared" si="17"/>
        <v>#REF!</v>
      </c>
      <c r="P134" s="89"/>
      <c r="Q134" s="15"/>
    </row>
    <row r="135" spans="1:17" ht="7.5" customHeight="1">
      <c r="A135" s="13"/>
      <c r="B135" s="14"/>
      <c r="C135" s="14"/>
      <c r="D135" s="44"/>
      <c r="E135" s="44"/>
      <c r="F135" s="44"/>
      <c r="G135" s="61"/>
      <c r="H135" s="23"/>
      <c r="I135" s="23"/>
      <c r="J135" s="14"/>
      <c r="K135" s="14"/>
      <c r="L135" s="23"/>
      <c r="M135" s="23"/>
      <c r="N135" s="14"/>
      <c r="O135" s="14"/>
      <c r="P135" s="89"/>
      <c r="Q135" s="15"/>
    </row>
    <row r="136" spans="1:16" ht="12.75">
      <c r="A136" s="9"/>
      <c r="B136" s="9"/>
      <c r="C136" s="9"/>
      <c r="D136" s="10"/>
      <c r="E136" s="10"/>
      <c r="F136" s="10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49" t="s">
        <v>50</v>
      </c>
      <c r="B137" s="10" t="s">
        <v>12</v>
      </c>
      <c r="C137" s="1" t="s">
        <v>70</v>
      </c>
      <c r="D137" s="1"/>
      <c r="E137" s="1"/>
      <c r="F137" s="98" t="e">
        <f>#REF!</f>
        <v>#REF!</v>
      </c>
      <c r="G137" s="1" t="s">
        <v>71</v>
      </c>
      <c r="H137" s="9"/>
      <c r="I137" s="9"/>
      <c r="J137" s="9"/>
      <c r="K137" s="9"/>
      <c r="L137" s="9"/>
      <c r="M137" s="18"/>
      <c r="N137" s="9"/>
      <c r="O137" s="9"/>
      <c r="P137" s="9"/>
    </row>
    <row r="138" spans="1:16" ht="12.75">
      <c r="A138" s="49"/>
      <c r="B138" s="10" t="s">
        <v>13</v>
      </c>
      <c r="C138" s="6" t="s">
        <v>51</v>
      </c>
      <c r="D138" s="26"/>
      <c r="E138" s="50"/>
      <c r="F138" s="55" t="e">
        <f>#REF!</f>
        <v>#REF!</v>
      </c>
      <c r="G138" s="5" t="s">
        <v>27</v>
      </c>
      <c r="H138" s="9"/>
      <c r="I138" s="9"/>
      <c r="J138" s="9"/>
      <c r="K138" s="9"/>
      <c r="L138" s="9"/>
      <c r="M138" s="18"/>
      <c r="N138" s="18"/>
      <c r="O138" s="9"/>
      <c r="P138" s="9"/>
    </row>
    <row r="139" spans="1:16" ht="12.75">
      <c r="A139" s="6"/>
      <c r="B139" s="10" t="s">
        <v>14</v>
      </c>
      <c r="C139" s="5" t="s">
        <v>52</v>
      </c>
      <c r="D139" s="5"/>
      <c r="E139" s="51"/>
      <c r="F139" s="52" t="s">
        <v>53</v>
      </c>
      <c r="G139" s="5"/>
      <c r="H139" s="51"/>
      <c r="I139" s="51"/>
      <c r="J139" s="9"/>
      <c r="K139" s="9"/>
      <c r="L139" s="9"/>
      <c r="M139" s="18"/>
      <c r="N139" s="18"/>
      <c r="O139" s="9"/>
      <c r="P139" s="9"/>
    </row>
    <row r="140" spans="1:16" ht="12.75">
      <c r="A140" s="6"/>
      <c r="B140" s="10" t="s">
        <v>15</v>
      </c>
      <c r="C140" s="5" t="s">
        <v>54</v>
      </c>
      <c r="D140" s="5"/>
      <c r="E140" s="5"/>
      <c r="F140" s="52" t="s">
        <v>61</v>
      </c>
      <c r="G140" s="5"/>
      <c r="H140" s="51"/>
      <c r="I140" s="51"/>
      <c r="J140" s="51"/>
      <c r="K140" s="53"/>
      <c r="L140" s="53"/>
      <c r="M140" s="18"/>
      <c r="N140" s="18"/>
      <c r="O140" s="9"/>
      <c r="P140" s="9"/>
    </row>
    <row r="141" spans="1:16" ht="12.75">
      <c r="A141" s="6"/>
      <c r="B141" s="10" t="s">
        <v>16</v>
      </c>
      <c r="C141" s="6" t="s">
        <v>55</v>
      </c>
      <c r="D141" s="6"/>
      <c r="E141" s="54"/>
      <c r="F141" s="55" t="e">
        <f>#REF!</f>
        <v>#REF!</v>
      </c>
      <c r="G141" s="5" t="s">
        <v>60</v>
      </c>
      <c r="H141" s="5"/>
      <c r="I141" s="5"/>
      <c r="J141" s="5"/>
      <c r="K141" s="2"/>
      <c r="L141" s="2"/>
      <c r="M141" s="18"/>
      <c r="N141" s="18"/>
      <c r="O141" s="9"/>
      <c r="P141" s="9"/>
    </row>
    <row r="142" spans="1:16" ht="12.75">
      <c r="A142" s="6"/>
      <c r="B142" s="20" t="s">
        <v>17</v>
      </c>
      <c r="C142" s="6" t="s">
        <v>56</v>
      </c>
      <c r="D142" s="6"/>
      <c r="E142" s="50"/>
      <c r="F142" s="55" t="e">
        <f>#REF!</f>
        <v>#REF!</v>
      </c>
      <c r="G142" s="5" t="s">
        <v>57</v>
      </c>
      <c r="H142" s="5"/>
      <c r="I142" s="5"/>
      <c r="J142" s="5"/>
      <c r="K142" s="9"/>
      <c r="L142" s="9"/>
      <c r="M142" s="18"/>
      <c r="N142" s="18"/>
      <c r="O142" s="9"/>
      <c r="P142" s="9"/>
    </row>
    <row r="143" spans="1:16" ht="12.75">
      <c r="A143" s="6"/>
      <c r="B143" s="20" t="s">
        <v>18</v>
      </c>
      <c r="C143" s="133" t="s">
        <v>59</v>
      </c>
      <c r="D143" s="129"/>
      <c r="E143" s="129"/>
      <c r="F143" s="57" t="e">
        <f>#REF!</f>
        <v>#REF!</v>
      </c>
      <c r="G143" s="27" t="s">
        <v>1</v>
      </c>
      <c r="H143" s="5"/>
      <c r="I143" s="5"/>
      <c r="J143" s="5"/>
      <c r="K143" s="9"/>
      <c r="L143" s="9"/>
      <c r="M143" s="18"/>
      <c r="N143" s="18"/>
      <c r="O143" s="9"/>
      <c r="P143" s="9"/>
    </row>
    <row r="144" spans="1:16" ht="12.75">
      <c r="A144" s="6"/>
      <c r="B144" s="9" t="s">
        <v>19</v>
      </c>
      <c r="C144" s="128" t="s">
        <v>0</v>
      </c>
      <c r="D144" s="126"/>
      <c r="E144" s="126"/>
      <c r="F144" s="51" t="e">
        <f>#REF!</f>
        <v>#REF!</v>
      </c>
      <c r="G144" s="4" t="s">
        <v>58</v>
      </c>
      <c r="H144" s="5"/>
      <c r="I144" s="5"/>
      <c r="J144" s="5"/>
      <c r="K144" s="9"/>
      <c r="L144" s="9"/>
      <c r="M144" s="18"/>
      <c r="O144" s="9"/>
      <c r="P144" s="9"/>
    </row>
    <row r="145" spans="1:13" ht="12.75">
      <c r="A145" s="6"/>
      <c r="B145" s="20" t="s">
        <v>20</v>
      </c>
      <c r="C145" s="1" t="s">
        <v>40</v>
      </c>
      <c r="D145" s="1"/>
      <c r="E145" s="1"/>
      <c r="F145" s="52" t="s">
        <v>66</v>
      </c>
      <c r="H145" s="5"/>
      <c r="I145" s="26"/>
      <c r="J145" s="26"/>
      <c r="K145" s="9"/>
      <c r="L145" s="9"/>
      <c r="M145" s="18"/>
    </row>
    <row r="146" spans="1:13" ht="12.75">
      <c r="A146" s="6"/>
      <c r="B146" s="20" t="s">
        <v>21</v>
      </c>
      <c r="C146" s="5" t="s">
        <v>2</v>
      </c>
      <c r="D146" s="26"/>
      <c r="E146" s="26"/>
      <c r="F146" s="56" t="e">
        <f>#REF!</f>
        <v>#REF!</v>
      </c>
      <c r="G146" s="5" t="s">
        <v>23</v>
      </c>
      <c r="H146" s="9"/>
      <c r="I146" s="9"/>
      <c r="J146" s="9"/>
      <c r="K146" s="9"/>
      <c r="L146" s="9"/>
      <c r="M146" s="18"/>
    </row>
    <row r="147" spans="1:13" ht="12.75">
      <c r="A147" s="6"/>
      <c r="B147" s="3"/>
      <c r="C147" s="5" t="s">
        <v>3</v>
      </c>
      <c r="D147" s="26"/>
      <c r="E147" s="26"/>
      <c r="F147" s="56" t="e">
        <f>#REF!</f>
        <v>#REF!</v>
      </c>
      <c r="G147" s="5" t="s">
        <v>23</v>
      </c>
      <c r="H147" s="26"/>
      <c r="I147" s="26"/>
      <c r="J147" s="26"/>
      <c r="K147" s="26"/>
      <c r="L147" s="26"/>
      <c r="M147" s="18"/>
    </row>
    <row r="148" spans="1:14" ht="12.75">
      <c r="A148" s="18"/>
      <c r="B148" s="3"/>
      <c r="C148" s="5" t="s">
        <v>4</v>
      </c>
      <c r="D148" s="26"/>
      <c r="E148" s="26"/>
      <c r="F148" s="56" t="e">
        <f>#REF!</f>
        <v>#REF!</v>
      </c>
      <c r="G148" s="5" t="s">
        <v>23</v>
      </c>
      <c r="H148" s="18"/>
      <c r="I148" s="18"/>
      <c r="J148" s="18"/>
      <c r="K148" s="18"/>
      <c r="L148" s="18"/>
      <c r="M148" s="18"/>
      <c r="N148" s="2"/>
    </row>
    <row r="149" spans="2:14" ht="12.75">
      <c r="B149" s="20" t="s">
        <v>22</v>
      </c>
      <c r="C149" s="128" t="s">
        <v>63</v>
      </c>
      <c r="D149" s="126"/>
      <c r="E149" s="126"/>
      <c r="F149" s="126"/>
      <c r="G149" s="126"/>
      <c r="H149" s="126"/>
      <c r="I149" s="126"/>
      <c r="J149" s="129"/>
      <c r="K149" s="129"/>
      <c r="L149" s="129"/>
      <c r="M149" s="129"/>
      <c r="N149" s="2"/>
    </row>
    <row r="150" spans="2:14" ht="12.75">
      <c r="B150" s="20" t="s">
        <v>62</v>
      </c>
      <c r="C150" s="128" t="s">
        <v>64</v>
      </c>
      <c r="D150" s="129"/>
      <c r="E150" s="129"/>
      <c r="F150" s="129"/>
      <c r="G150" s="129"/>
      <c r="H150" s="129"/>
      <c r="I150" s="129"/>
      <c r="J150" s="129"/>
      <c r="K150" s="129"/>
      <c r="L150" s="129"/>
      <c r="M150" s="18"/>
      <c r="N150" s="8"/>
    </row>
    <row r="151" spans="2:14" ht="12.75">
      <c r="B151" s="9" t="s">
        <v>75</v>
      </c>
      <c r="C151" s="128" t="s">
        <v>65</v>
      </c>
      <c r="D151" s="129"/>
      <c r="E151" s="129"/>
      <c r="F151" s="129"/>
      <c r="G151" s="129"/>
      <c r="H151" s="129"/>
      <c r="I151" s="129"/>
      <c r="J151" s="129"/>
      <c r="K151" s="129"/>
      <c r="L151" s="2"/>
      <c r="M151" s="18"/>
      <c r="N151" s="8"/>
    </row>
    <row r="152" spans="2:14" ht="12.75">
      <c r="B152" s="9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18"/>
      <c r="N152" s="8"/>
    </row>
    <row r="153" spans="2:14" ht="12.75">
      <c r="B153" s="9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18"/>
      <c r="N153" s="8"/>
    </row>
    <row r="154" spans="1:14" ht="12.75">
      <c r="A154" s="101" t="s">
        <v>74</v>
      </c>
      <c r="B154" s="9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18"/>
      <c r="N154" s="8"/>
    </row>
    <row r="155" spans="1:14" ht="12.75">
      <c r="A155" s="101" t="s">
        <v>76</v>
      </c>
      <c r="D155" s="1"/>
      <c r="E155" s="1"/>
      <c r="F155" s="1"/>
      <c r="L155" s="8"/>
      <c r="M155" s="18"/>
      <c r="N155" s="8"/>
    </row>
    <row r="156" spans="1:10" ht="15.75">
      <c r="A156" s="79" t="e">
        <f>#REF!</f>
        <v>#REF!</v>
      </c>
      <c r="B156" s="79"/>
      <c r="C156" s="79"/>
      <c r="D156" s="79"/>
      <c r="E156" s="79"/>
      <c r="F156" s="79"/>
      <c r="I156" s="127" t="e">
        <f>#REF!</f>
        <v>#REF!</v>
      </c>
      <c r="J156" s="127"/>
    </row>
    <row r="157" spans="1:9" ht="12" customHeight="1">
      <c r="A157" s="134"/>
      <c r="B157" s="135"/>
      <c r="C157" s="135"/>
      <c r="D157" s="135"/>
      <c r="E157" s="135"/>
      <c r="F157" s="135"/>
      <c r="G157" s="136"/>
      <c r="H157" s="136"/>
      <c r="I157" s="136"/>
    </row>
    <row r="158" spans="1:9" ht="19.5" customHeight="1">
      <c r="A158" s="83" t="e">
        <f>#REF!</f>
        <v>#REF!</v>
      </c>
      <c r="B158" s="80" t="e">
        <f>#REF!</f>
        <v>#REF!</v>
      </c>
      <c r="C158" s="81"/>
      <c r="D158" s="81"/>
      <c r="E158" s="81"/>
      <c r="F158" s="81"/>
      <c r="G158" s="82"/>
      <c r="H158" s="82"/>
      <c r="I158" s="82"/>
    </row>
    <row r="159" spans="1:9" ht="6" customHeight="1">
      <c r="A159" s="80"/>
      <c r="B159" s="81"/>
      <c r="C159" s="81"/>
      <c r="D159" s="81"/>
      <c r="E159" s="81"/>
      <c r="F159" s="81"/>
      <c r="G159" s="82"/>
      <c r="H159" s="82"/>
      <c r="I159" s="82"/>
    </row>
    <row r="160" spans="1:16" ht="12.75">
      <c r="A160" s="39"/>
      <c r="B160" s="47"/>
      <c r="C160" s="32" t="s">
        <v>47</v>
      </c>
      <c r="D160" s="32" t="s">
        <v>6</v>
      </c>
      <c r="E160" s="32" t="s">
        <v>5</v>
      </c>
      <c r="F160" s="32" t="s">
        <v>6</v>
      </c>
      <c r="G160" s="33" t="s">
        <v>7</v>
      </c>
      <c r="H160" s="33" t="s">
        <v>8</v>
      </c>
      <c r="I160" s="33" t="s">
        <v>33</v>
      </c>
      <c r="J160" s="33" t="s">
        <v>34</v>
      </c>
      <c r="K160" s="33" t="s">
        <v>38</v>
      </c>
      <c r="L160" s="86" t="s">
        <v>73</v>
      </c>
      <c r="M160" s="86" t="s">
        <v>73</v>
      </c>
      <c r="N160" s="39" t="s">
        <v>24</v>
      </c>
      <c r="O160" s="65" t="s">
        <v>24</v>
      </c>
      <c r="P160" s="60"/>
    </row>
    <row r="161" spans="1:16" ht="12.75">
      <c r="A161" s="38" t="s">
        <v>26</v>
      </c>
      <c r="B161" s="38" t="s">
        <v>23</v>
      </c>
      <c r="C161" s="34" t="s">
        <v>48</v>
      </c>
      <c r="D161" s="34" t="s">
        <v>28</v>
      </c>
      <c r="E161" s="34" t="s">
        <v>31</v>
      </c>
      <c r="F161" s="34" t="s">
        <v>32</v>
      </c>
      <c r="G161" s="35" t="s">
        <v>10</v>
      </c>
      <c r="H161" s="35"/>
      <c r="I161" s="35" t="s">
        <v>35</v>
      </c>
      <c r="J161" s="35" t="s">
        <v>36</v>
      </c>
      <c r="K161" s="35" t="s">
        <v>39</v>
      </c>
      <c r="L161" s="35" t="s">
        <v>6</v>
      </c>
      <c r="M161" s="35" t="s">
        <v>9</v>
      </c>
      <c r="N161" s="38" t="s">
        <v>46</v>
      </c>
      <c r="O161" s="95" t="s">
        <v>44</v>
      </c>
      <c r="P161" s="95"/>
    </row>
    <row r="162" spans="1:16" ht="12.75">
      <c r="A162" s="38"/>
      <c r="B162" s="38" t="s">
        <v>49</v>
      </c>
      <c r="C162" s="34"/>
      <c r="D162" s="34" t="s">
        <v>29</v>
      </c>
      <c r="E162" s="35"/>
      <c r="F162" s="31"/>
      <c r="G162" s="30"/>
      <c r="H162" s="35"/>
      <c r="I162" s="35" t="s">
        <v>37</v>
      </c>
      <c r="J162" s="35" t="s">
        <v>8</v>
      </c>
      <c r="K162" s="35" t="s">
        <v>42</v>
      </c>
      <c r="L162" s="35" t="s">
        <v>43</v>
      </c>
      <c r="M162" s="35" t="s">
        <v>41</v>
      </c>
      <c r="N162" s="38"/>
      <c r="O162" s="96" t="s">
        <v>45</v>
      </c>
      <c r="P162" s="96"/>
    </row>
    <row r="163" spans="1:16" ht="12.75">
      <c r="A163" s="38"/>
      <c r="B163" s="38"/>
      <c r="C163" s="34"/>
      <c r="D163" s="34"/>
      <c r="E163" s="35"/>
      <c r="F163" s="31"/>
      <c r="G163" s="30"/>
      <c r="H163" s="35"/>
      <c r="I163" s="35"/>
      <c r="J163" s="35"/>
      <c r="K163" s="35"/>
      <c r="L163" s="35" t="s">
        <v>40</v>
      </c>
      <c r="M163" s="35" t="s">
        <v>37</v>
      </c>
      <c r="N163" s="38"/>
      <c r="O163" s="95" t="s">
        <v>8</v>
      </c>
      <c r="P163" s="95"/>
    </row>
    <row r="164" spans="1:16" ht="12.75">
      <c r="A164" s="58" t="s">
        <v>11</v>
      </c>
      <c r="B164" s="58"/>
      <c r="C164" s="48" t="s">
        <v>25</v>
      </c>
      <c r="D164" s="36" t="s">
        <v>30</v>
      </c>
      <c r="E164" s="48" t="s">
        <v>25</v>
      </c>
      <c r="F164" s="48" t="s">
        <v>25</v>
      </c>
      <c r="G164" s="58" t="s">
        <v>72</v>
      </c>
      <c r="H164" s="58" t="s">
        <v>72</v>
      </c>
      <c r="I164" s="58" t="s">
        <v>72</v>
      </c>
      <c r="J164" s="58" t="s">
        <v>72</v>
      </c>
      <c r="K164" s="58" t="s">
        <v>68</v>
      </c>
      <c r="L164" s="58" t="s">
        <v>72</v>
      </c>
      <c r="M164" s="58" t="s">
        <v>72</v>
      </c>
      <c r="N164" s="58" t="s">
        <v>72</v>
      </c>
      <c r="O164" s="97" t="s">
        <v>72</v>
      </c>
      <c r="P164" s="60"/>
    </row>
    <row r="165" spans="1:16" ht="6" customHeight="1">
      <c r="A165" s="65"/>
      <c r="B165" s="66"/>
      <c r="C165" s="67"/>
      <c r="D165" s="68"/>
      <c r="E165" s="68"/>
      <c r="F165" s="67"/>
      <c r="G165" s="67"/>
      <c r="H165" s="66"/>
      <c r="I165" s="66"/>
      <c r="J165" s="66"/>
      <c r="K165" s="66"/>
      <c r="L165" s="66"/>
      <c r="M165" s="66"/>
      <c r="N165" s="66"/>
      <c r="O165" s="66"/>
      <c r="P165" s="60"/>
    </row>
    <row r="166" spans="1:16" ht="12.75">
      <c r="A166" s="73" t="e">
        <f>#REF!</f>
        <v>#REF!</v>
      </c>
      <c r="B166" s="16" t="e">
        <f>#REF!</f>
        <v>#REF!</v>
      </c>
      <c r="C166" s="78" t="e">
        <f>#REF!</f>
        <v>#REF!</v>
      </c>
      <c r="D166" s="69" t="e">
        <f>#REF!</f>
        <v>#REF!</v>
      </c>
      <c r="E166" s="93" t="e">
        <f>C166*#REF!</f>
        <v>#REF!</v>
      </c>
      <c r="F166" s="100" t="e">
        <f aca="true" t="shared" si="18" ref="F166:F181">(C166+E166)/2</f>
        <v>#REF!</v>
      </c>
      <c r="G166" s="70" t="e">
        <f>((C166-E166)/#REF!)</f>
        <v>#REF!</v>
      </c>
      <c r="H166" s="70" t="e">
        <f>(F166*#REF!/D166)</f>
        <v>#REF!</v>
      </c>
      <c r="I166" s="70" t="e">
        <f aca="true" t="shared" si="19" ref="I166:I181">SUM(G166:H166)</f>
        <v>#REF!</v>
      </c>
      <c r="J166" s="12" t="e">
        <f aca="true" t="shared" si="20" ref="J166:J181">G166</f>
        <v>#REF!</v>
      </c>
      <c r="K166" s="76" t="e">
        <f>(C166*#REF!/#REF!)*100</f>
        <v>#REF!</v>
      </c>
      <c r="L166" s="70" t="e">
        <f>(A166*#REF!*#REF!)</f>
        <v>#REF!</v>
      </c>
      <c r="M166" s="71" t="e">
        <f aca="true" t="shared" si="21" ref="M166:M181">(K166/100)+L166</f>
        <v>#REF!</v>
      </c>
      <c r="N166" s="11" t="e">
        <f aca="true" t="shared" si="22" ref="N166:N181">I166+M166</f>
        <v>#REF!</v>
      </c>
      <c r="O166" s="11" t="e">
        <f aca="true" t="shared" si="23" ref="O166:O181">J166+M166</f>
        <v>#REF!</v>
      </c>
      <c r="P166" s="89"/>
    </row>
    <row r="167" spans="1:16" ht="12.75">
      <c r="A167" s="73" t="e">
        <f>#REF!</f>
        <v>#REF!</v>
      </c>
      <c r="B167" s="16" t="e">
        <f>#REF!</f>
        <v>#REF!</v>
      </c>
      <c r="C167" s="78" t="e">
        <f>#REF!</f>
        <v>#REF!</v>
      </c>
      <c r="D167" s="69" t="e">
        <f>#REF!</f>
        <v>#REF!</v>
      </c>
      <c r="E167" s="93" t="e">
        <f>C167*#REF!</f>
        <v>#REF!</v>
      </c>
      <c r="F167" s="100" t="e">
        <f t="shared" si="18"/>
        <v>#REF!</v>
      </c>
      <c r="G167" s="70" t="e">
        <f>((C167-E167)/#REF!)</f>
        <v>#REF!</v>
      </c>
      <c r="H167" s="70" t="e">
        <f>(F167*#REF!/D167)</f>
        <v>#REF!</v>
      </c>
      <c r="I167" s="70" t="e">
        <f t="shared" si="19"/>
        <v>#REF!</v>
      </c>
      <c r="J167" s="12" t="e">
        <f t="shared" si="20"/>
        <v>#REF!</v>
      </c>
      <c r="K167" s="76" t="e">
        <f>(C167*#REF!/#REF!)*100</f>
        <v>#REF!</v>
      </c>
      <c r="L167" s="70" t="e">
        <f>(A167*#REF!*#REF!)</f>
        <v>#REF!</v>
      </c>
      <c r="M167" s="71" t="e">
        <f t="shared" si="21"/>
        <v>#REF!</v>
      </c>
      <c r="N167" s="11" t="e">
        <f t="shared" si="22"/>
        <v>#REF!</v>
      </c>
      <c r="O167" s="11" t="e">
        <f t="shared" si="23"/>
        <v>#REF!</v>
      </c>
      <c r="P167" s="89"/>
    </row>
    <row r="168" spans="1:16" ht="12.75">
      <c r="A168" s="73" t="e">
        <f>#REF!</f>
        <v>#REF!</v>
      </c>
      <c r="B168" s="16" t="e">
        <f>#REF!</f>
        <v>#REF!</v>
      </c>
      <c r="C168" s="78" t="e">
        <f>#REF!</f>
        <v>#REF!</v>
      </c>
      <c r="D168" s="69" t="e">
        <f>#REF!</f>
        <v>#REF!</v>
      </c>
      <c r="E168" s="93" t="e">
        <f>C168*#REF!</f>
        <v>#REF!</v>
      </c>
      <c r="F168" s="100" t="e">
        <f t="shared" si="18"/>
        <v>#REF!</v>
      </c>
      <c r="G168" s="70" t="e">
        <f>((C168-E168)/#REF!)</f>
        <v>#REF!</v>
      </c>
      <c r="H168" s="70" t="e">
        <f>(F168*#REF!/D168)</f>
        <v>#REF!</v>
      </c>
      <c r="I168" s="70" t="e">
        <f t="shared" si="19"/>
        <v>#REF!</v>
      </c>
      <c r="J168" s="12" t="e">
        <f t="shared" si="20"/>
        <v>#REF!</v>
      </c>
      <c r="K168" s="76" t="e">
        <f>(C168*#REF!/#REF!)*100</f>
        <v>#REF!</v>
      </c>
      <c r="L168" s="70" t="e">
        <f>(A168*#REF!*#REF!)</f>
        <v>#REF!</v>
      </c>
      <c r="M168" s="71" t="e">
        <f t="shared" si="21"/>
        <v>#REF!</v>
      </c>
      <c r="N168" s="11" t="e">
        <f t="shared" si="22"/>
        <v>#REF!</v>
      </c>
      <c r="O168" s="11" t="e">
        <f t="shared" si="23"/>
        <v>#REF!</v>
      </c>
      <c r="P168" s="89"/>
    </row>
    <row r="169" spans="1:16" ht="12.75">
      <c r="A169" s="73" t="e">
        <f>#REF!</f>
        <v>#REF!</v>
      </c>
      <c r="B169" s="16" t="e">
        <f>#REF!</f>
        <v>#REF!</v>
      </c>
      <c r="C169" s="78" t="e">
        <f>#REF!</f>
        <v>#REF!</v>
      </c>
      <c r="D169" s="69" t="e">
        <f>#REF!</f>
        <v>#REF!</v>
      </c>
      <c r="E169" s="93" t="e">
        <f>C169*#REF!</f>
        <v>#REF!</v>
      </c>
      <c r="F169" s="100" t="e">
        <f t="shared" si="18"/>
        <v>#REF!</v>
      </c>
      <c r="G169" s="70" t="e">
        <f>((C169-E169)/#REF!)</f>
        <v>#REF!</v>
      </c>
      <c r="H169" s="70" t="e">
        <f>(F169*#REF!/D169)</f>
        <v>#REF!</v>
      </c>
      <c r="I169" s="70" t="e">
        <f t="shared" si="19"/>
        <v>#REF!</v>
      </c>
      <c r="J169" s="12" t="e">
        <f t="shared" si="20"/>
        <v>#REF!</v>
      </c>
      <c r="K169" s="76" t="e">
        <f>(C169*#REF!/#REF!)*100</f>
        <v>#REF!</v>
      </c>
      <c r="L169" s="70" t="e">
        <f>(A169*#REF!*#REF!)</f>
        <v>#REF!</v>
      </c>
      <c r="M169" s="71" t="e">
        <f t="shared" si="21"/>
        <v>#REF!</v>
      </c>
      <c r="N169" s="11" t="e">
        <f t="shared" si="22"/>
        <v>#REF!</v>
      </c>
      <c r="O169" s="11" t="e">
        <f t="shared" si="23"/>
        <v>#REF!</v>
      </c>
      <c r="P169" s="89"/>
    </row>
    <row r="170" spans="1:16" ht="12.75">
      <c r="A170" s="73" t="e">
        <f>#REF!</f>
        <v>#REF!</v>
      </c>
      <c r="B170" s="16" t="e">
        <f>#REF!</f>
        <v>#REF!</v>
      </c>
      <c r="C170" s="78" t="e">
        <f>#REF!</f>
        <v>#REF!</v>
      </c>
      <c r="D170" s="69" t="e">
        <f>#REF!</f>
        <v>#REF!</v>
      </c>
      <c r="E170" s="93" t="e">
        <f>C170*#REF!</f>
        <v>#REF!</v>
      </c>
      <c r="F170" s="100" t="e">
        <f t="shared" si="18"/>
        <v>#REF!</v>
      </c>
      <c r="G170" s="70" t="e">
        <f>((C170-E170)/#REF!)</f>
        <v>#REF!</v>
      </c>
      <c r="H170" s="70" t="e">
        <f>(F170*#REF!/D170)</f>
        <v>#REF!</v>
      </c>
      <c r="I170" s="70" t="e">
        <f t="shared" si="19"/>
        <v>#REF!</v>
      </c>
      <c r="J170" s="12" t="e">
        <f t="shared" si="20"/>
        <v>#REF!</v>
      </c>
      <c r="K170" s="76" t="e">
        <f>(C170*#REF!/#REF!)*100</f>
        <v>#REF!</v>
      </c>
      <c r="L170" s="70" t="e">
        <f>(A170*#REF!*#REF!)</f>
        <v>#REF!</v>
      </c>
      <c r="M170" s="71" t="e">
        <f t="shared" si="21"/>
        <v>#REF!</v>
      </c>
      <c r="N170" s="11" t="e">
        <f t="shared" si="22"/>
        <v>#REF!</v>
      </c>
      <c r="O170" s="11" t="e">
        <f t="shared" si="23"/>
        <v>#REF!</v>
      </c>
      <c r="P170" s="89"/>
    </row>
    <row r="171" spans="1:16" ht="12.75">
      <c r="A171" s="73" t="e">
        <f>#REF!</f>
        <v>#REF!</v>
      </c>
      <c r="B171" s="16" t="e">
        <f>#REF!</f>
        <v>#REF!</v>
      </c>
      <c r="C171" s="78" t="e">
        <f>#REF!</f>
        <v>#REF!</v>
      </c>
      <c r="D171" s="69" t="e">
        <f>#REF!</f>
        <v>#REF!</v>
      </c>
      <c r="E171" s="93" t="e">
        <f>C171*#REF!</f>
        <v>#REF!</v>
      </c>
      <c r="F171" s="100" t="e">
        <f t="shared" si="18"/>
        <v>#REF!</v>
      </c>
      <c r="G171" s="70" t="e">
        <f>((C171-E171)/#REF!)</f>
        <v>#REF!</v>
      </c>
      <c r="H171" s="70" t="e">
        <f>(F171*#REF!/D171)</f>
        <v>#REF!</v>
      </c>
      <c r="I171" s="70" t="e">
        <f t="shared" si="19"/>
        <v>#REF!</v>
      </c>
      <c r="J171" s="12" t="e">
        <f t="shared" si="20"/>
        <v>#REF!</v>
      </c>
      <c r="K171" s="76" t="e">
        <f>(C171*#REF!/#REF!)*100</f>
        <v>#REF!</v>
      </c>
      <c r="L171" s="70" t="e">
        <f>(A171*#REF!*#REF!)</f>
        <v>#REF!</v>
      </c>
      <c r="M171" s="71" t="e">
        <f t="shared" si="21"/>
        <v>#REF!</v>
      </c>
      <c r="N171" s="11" t="e">
        <f t="shared" si="22"/>
        <v>#REF!</v>
      </c>
      <c r="O171" s="11" t="e">
        <f t="shared" si="23"/>
        <v>#REF!</v>
      </c>
      <c r="P171" s="89"/>
    </row>
    <row r="172" spans="1:16" ht="12.75">
      <c r="A172" s="73" t="e">
        <f>#REF!</f>
        <v>#REF!</v>
      </c>
      <c r="B172" s="16" t="e">
        <f>#REF!</f>
        <v>#REF!</v>
      </c>
      <c r="C172" s="78" t="e">
        <f>#REF!</f>
        <v>#REF!</v>
      </c>
      <c r="D172" s="69" t="e">
        <f>#REF!</f>
        <v>#REF!</v>
      </c>
      <c r="E172" s="93" t="e">
        <f>C172*#REF!</f>
        <v>#REF!</v>
      </c>
      <c r="F172" s="100" t="e">
        <f t="shared" si="18"/>
        <v>#REF!</v>
      </c>
      <c r="G172" s="70" t="e">
        <f>((C172-E172)/#REF!)</f>
        <v>#REF!</v>
      </c>
      <c r="H172" s="70" t="e">
        <f>(F172*#REF!/D172)</f>
        <v>#REF!</v>
      </c>
      <c r="I172" s="70" t="e">
        <f t="shared" si="19"/>
        <v>#REF!</v>
      </c>
      <c r="J172" s="12" t="e">
        <f t="shared" si="20"/>
        <v>#REF!</v>
      </c>
      <c r="K172" s="76" t="e">
        <f>(C172*#REF!/#REF!)*100</f>
        <v>#REF!</v>
      </c>
      <c r="L172" s="70" t="e">
        <f>(A172*#REF!*#REF!)</f>
        <v>#REF!</v>
      </c>
      <c r="M172" s="71" t="e">
        <f t="shared" si="21"/>
        <v>#REF!</v>
      </c>
      <c r="N172" s="11" t="e">
        <f t="shared" si="22"/>
        <v>#REF!</v>
      </c>
      <c r="O172" s="11" t="e">
        <f t="shared" si="23"/>
        <v>#REF!</v>
      </c>
      <c r="P172" s="89"/>
    </row>
    <row r="173" spans="1:16" ht="12.75">
      <c r="A173" s="73" t="e">
        <f>#REF!</f>
        <v>#REF!</v>
      </c>
      <c r="B173" s="16" t="e">
        <f>#REF!</f>
        <v>#REF!</v>
      </c>
      <c r="C173" s="78" t="e">
        <f>#REF!</f>
        <v>#REF!</v>
      </c>
      <c r="D173" s="69" t="e">
        <f>#REF!</f>
        <v>#REF!</v>
      </c>
      <c r="E173" s="93" t="e">
        <f>C173*#REF!</f>
        <v>#REF!</v>
      </c>
      <c r="F173" s="100" t="e">
        <f t="shared" si="18"/>
        <v>#REF!</v>
      </c>
      <c r="G173" s="70" t="e">
        <f>((C173-E173)/#REF!)</f>
        <v>#REF!</v>
      </c>
      <c r="H173" s="70" t="e">
        <f>(F173*#REF!/D173)</f>
        <v>#REF!</v>
      </c>
      <c r="I173" s="70" t="e">
        <f t="shared" si="19"/>
        <v>#REF!</v>
      </c>
      <c r="J173" s="12" t="e">
        <f t="shared" si="20"/>
        <v>#REF!</v>
      </c>
      <c r="K173" s="76" t="e">
        <f>(C173*#REF!/#REF!)*100</f>
        <v>#REF!</v>
      </c>
      <c r="L173" s="70" t="e">
        <f>(A173*#REF!*#REF!)</f>
        <v>#REF!</v>
      </c>
      <c r="M173" s="71" t="e">
        <f t="shared" si="21"/>
        <v>#REF!</v>
      </c>
      <c r="N173" s="11" t="e">
        <f t="shared" si="22"/>
        <v>#REF!</v>
      </c>
      <c r="O173" s="11" t="e">
        <f t="shared" si="23"/>
        <v>#REF!</v>
      </c>
      <c r="P173" s="89"/>
    </row>
    <row r="174" spans="1:16" ht="12.75">
      <c r="A174" s="73" t="e">
        <f>#REF!</f>
        <v>#REF!</v>
      </c>
      <c r="B174" s="16" t="e">
        <f>#REF!</f>
        <v>#REF!</v>
      </c>
      <c r="C174" s="78" t="e">
        <f>#REF!</f>
        <v>#REF!</v>
      </c>
      <c r="D174" s="69" t="e">
        <f>#REF!</f>
        <v>#REF!</v>
      </c>
      <c r="E174" s="93" t="e">
        <f>C174*#REF!</f>
        <v>#REF!</v>
      </c>
      <c r="F174" s="100" t="e">
        <f t="shared" si="18"/>
        <v>#REF!</v>
      </c>
      <c r="G174" s="70" t="e">
        <f>((C174-E174)/#REF!)</f>
        <v>#REF!</v>
      </c>
      <c r="H174" s="70" t="e">
        <f>(F174*#REF!/D174)</f>
        <v>#REF!</v>
      </c>
      <c r="I174" s="70" t="e">
        <f t="shared" si="19"/>
        <v>#REF!</v>
      </c>
      <c r="J174" s="12" t="e">
        <f t="shared" si="20"/>
        <v>#REF!</v>
      </c>
      <c r="K174" s="76" t="e">
        <f>(C174*#REF!/#REF!)*100</f>
        <v>#REF!</v>
      </c>
      <c r="L174" s="70" t="e">
        <f>(A174*#REF!*#REF!)</f>
        <v>#REF!</v>
      </c>
      <c r="M174" s="71" t="e">
        <f t="shared" si="21"/>
        <v>#REF!</v>
      </c>
      <c r="N174" s="11" t="e">
        <f t="shared" si="22"/>
        <v>#REF!</v>
      </c>
      <c r="O174" s="11" t="e">
        <f t="shared" si="23"/>
        <v>#REF!</v>
      </c>
      <c r="P174" s="89"/>
    </row>
    <row r="175" spans="1:16" ht="12.75">
      <c r="A175" s="73" t="e">
        <f>#REF!</f>
        <v>#REF!</v>
      </c>
      <c r="B175" s="16" t="e">
        <f>#REF!</f>
        <v>#REF!</v>
      </c>
      <c r="C175" s="78" t="e">
        <f>#REF!</f>
        <v>#REF!</v>
      </c>
      <c r="D175" s="69" t="e">
        <f>#REF!</f>
        <v>#REF!</v>
      </c>
      <c r="E175" s="93" t="e">
        <f>C175*#REF!</f>
        <v>#REF!</v>
      </c>
      <c r="F175" s="100" t="e">
        <f t="shared" si="18"/>
        <v>#REF!</v>
      </c>
      <c r="G175" s="70" t="e">
        <f>((C175-E175)/#REF!)</f>
        <v>#REF!</v>
      </c>
      <c r="H175" s="70" t="e">
        <f>(F175*#REF!/D175)</f>
        <v>#REF!</v>
      </c>
      <c r="I175" s="70" t="e">
        <f t="shared" si="19"/>
        <v>#REF!</v>
      </c>
      <c r="J175" s="12" t="e">
        <f t="shared" si="20"/>
        <v>#REF!</v>
      </c>
      <c r="K175" s="76" t="e">
        <f>(C175*#REF!/#REF!)*100</f>
        <v>#REF!</v>
      </c>
      <c r="L175" s="70" t="e">
        <f>(A175*#REF!*#REF!)</f>
        <v>#REF!</v>
      </c>
      <c r="M175" s="71" t="e">
        <f t="shared" si="21"/>
        <v>#REF!</v>
      </c>
      <c r="N175" s="11" t="e">
        <f t="shared" si="22"/>
        <v>#REF!</v>
      </c>
      <c r="O175" s="11" t="e">
        <f t="shared" si="23"/>
        <v>#REF!</v>
      </c>
      <c r="P175" s="89"/>
    </row>
    <row r="176" spans="1:16" ht="12.75">
      <c r="A176" s="73" t="e">
        <f>#REF!</f>
        <v>#REF!</v>
      </c>
      <c r="B176" s="16" t="e">
        <f>#REF!</f>
        <v>#REF!</v>
      </c>
      <c r="C176" s="78" t="e">
        <f>#REF!</f>
        <v>#REF!</v>
      </c>
      <c r="D176" s="69" t="e">
        <f>#REF!</f>
        <v>#REF!</v>
      </c>
      <c r="E176" s="93" t="e">
        <f>C176*#REF!</f>
        <v>#REF!</v>
      </c>
      <c r="F176" s="100" t="e">
        <f t="shared" si="18"/>
        <v>#REF!</v>
      </c>
      <c r="G176" s="70" t="e">
        <f>((C176-E176)/#REF!)</f>
        <v>#REF!</v>
      </c>
      <c r="H176" s="70" t="e">
        <f>(F176*#REF!/D176)</f>
        <v>#REF!</v>
      </c>
      <c r="I176" s="70" t="e">
        <f t="shared" si="19"/>
        <v>#REF!</v>
      </c>
      <c r="J176" s="12" t="e">
        <f t="shared" si="20"/>
        <v>#REF!</v>
      </c>
      <c r="K176" s="76" t="e">
        <f>(C176*#REF!/#REF!)*100</f>
        <v>#REF!</v>
      </c>
      <c r="L176" s="70" t="e">
        <f>(A176*#REF!*#REF!)</f>
        <v>#REF!</v>
      </c>
      <c r="M176" s="71" t="e">
        <f t="shared" si="21"/>
        <v>#REF!</v>
      </c>
      <c r="N176" s="11" t="e">
        <f t="shared" si="22"/>
        <v>#REF!</v>
      </c>
      <c r="O176" s="11" t="e">
        <f t="shared" si="23"/>
        <v>#REF!</v>
      </c>
      <c r="P176" s="89"/>
    </row>
    <row r="177" spans="1:16" ht="12.75">
      <c r="A177" s="73" t="e">
        <f>#REF!</f>
        <v>#REF!</v>
      </c>
      <c r="B177" s="16" t="e">
        <f>#REF!</f>
        <v>#REF!</v>
      </c>
      <c r="C177" s="78" t="e">
        <f>#REF!</f>
        <v>#REF!</v>
      </c>
      <c r="D177" s="69" t="e">
        <f>#REF!</f>
        <v>#REF!</v>
      </c>
      <c r="E177" s="93" t="e">
        <f>C177*#REF!</f>
        <v>#REF!</v>
      </c>
      <c r="F177" s="100" t="e">
        <f t="shared" si="18"/>
        <v>#REF!</v>
      </c>
      <c r="G177" s="70" t="e">
        <f>((C177-E177)/#REF!)</f>
        <v>#REF!</v>
      </c>
      <c r="H177" s="70" t="e">
        <f>(F177*#REF!/D177)</f>
        <v>#REF!</v>
      </c>
      <c r="I177" s="70" t="e">
        <f t="shared" si="19"/>
        <v>#REF!</v>
      </c>
      <c r="J177" s="12" t="e">
        <f t="shared" si="20"/>
        <v>#REF!</v>
      </c>
      <c r="K177" s="76" t="e">
        <f>(C177*#REF!/#REF!)*100</f>
        <v>#REF!</v>
      </c>
      <c r="L177" s="70" t="e">
        <f>(A177*#REF!*#REF!)</f>
        <v>#REF!</v>
      </c>
      <c r="M177" s="71" t="e">
        <f t="shared" si="21"/>
        <v>#REF!</v>
      </c>
      <c r="N177" s="11" t="e">
        <f t="shared" si="22"/>
        <v>#REF!</v>
      </c>
      <c r="O177" s="11" t="e">
        <f t="shared" si="23"/>
        <v>#REF!</v>
      </c>
      <c r="P177" s="89"/>
    </row>
    <row r="178" spans="1:16" ht="12.75">
      <c r="A178" s="73" t="e">
        <f>#REF!</f>
        <v>#REF!</v>
      </c>
      <c r="B178" s="16" t="e">
        <f>#REF!</f>
        <v>#REF!</v>
      </c>
      <c r="C178" s="78" t="e">
        <f>#REF!</f>
        <v>#REF!</v>
      </c>
      <c r="D178" s="69" t="e">
        <f>#REF!</f>
        <v>#REF!</v>
      </c>
      <c r="E178" s="93" t="e">
        <f>C178*#REF!</f>
        <v>#REF!</v>
      </c>
      <c r="F178" s="100" t="e">
        <f t="shared" si="18"/>
        <v>#REF!</v>
      </c>
      <c r="G178" s="70" t="e">
        <f>((C178-E178)/#REF!)</f>
        <v>#REF!</v>
      </c>
      <c r="H178" s="70" t="e">
        <f>(F178*#REF!/D178)</f>
        <v>#REF!</v>
      </c>
      <c r="I178" s="70" t="e">
        <f t="shared" si="19"/>
        <v>#REF!</v>
      </c>
      <c r="J178" s="12" t="e">
        <f t="shared" si="20"/>
        <v>#REF!</v>
      </c>
      <c r="K178" s="76" t="e">
        <f>(C178*#REF!/#REF!)*100</f>
        <v>#REF!</v>
      </c>
      <c r="L178" s="70" t="e">
        <f>(A178*#REF!*#REF!)</f>
        <v>#REF!</v>
      </c>
      <c r="M178" s="71" t="e">
        <f t="shared" si="21"/>
        <v>#REF!</v>
      </c>
      <c r="N178" s="11" t="e">
        <f t="shared" si="22"/>
        <v>#REF!</v>
      </c>
      <c r="O178" s="11" t="e">
        <f t="shared" si="23"/>
        <v>#REF!</v>
      </c>
      <c r="P178" s="89"/>
    </row>
    <row r="179" spans="1:16" ht="12.75">
      <c r="A179" s="73" t="e">
        <f>#REF!</f>
        <v>#REF!</v>
      </c>
      <c r="B179" s="16" t="e">
        <f>#REF!</f>
        <v>#REF!</v>
      </c>
      <c r="C179" s="78" t="e">
        <f>#REF!</f>
        <v>#REF!</v>
      </c>
      <c r="D179" s="69" t="e">
        <f>#REF!</f>
        <v>#REF!</v>
      </c>
      <c r="E179" s="93" t="e">
        <f>C179*#REF!</f>
        <v>#REF!</v>
      </c>
      <c r="F179" s="100" t="e">
        <f t="shared" si="18"/>
        <v>#REF!</v>
      </c>
      <c r="G179" s="70" t="e">
        <f>((C179-E179)/#REF!)</f>
        <v>#REF!</v>
      </c>
      <c r="H179" s="70" t="e">
        <f>(F179*#REF!/D179)</f>
        <v>#REF!</v>
      </c>
      <c r="I179" s="70" t="e">
        <f t="shared" si="19"/>
        <v>#REF!</v>
      </c>
      <c r="J179" s="12" t="e">
        <f t="shared" si="20"/>
        <v>#REF!</v>
      </c>
      <c r="K179" s="76" t="e">
        <f>(C179*#REF!/#REF!)*100</f>
        <v>#REF!</v>
      </c>
      <c r="L179" s="70" t="e">
        <f>(A179*#REF!*#REF!)</f>
        <v>#REF!</v>
      </c>
      <c r="M179" s="71" t="e">
        <f t="shared" si="21"/>
        <v>#REF!</v>
      </c>
      <c r="N179" s="11" t="e">
        <f t="shared" si="22"/>
        <v>#REF!</v>
      </c>
      <c r="O179" s="11" t="e">
        <f t="shared" si="23"/>
        <v>#REF!</v>
      </c>
      <c r="P179" s="89"/>
    </row>
    <row r="180" spans="1:16" ht="12.75">
      <c r="A180" s="73" t="e">
        <f>#REF!</f>
        <v>#REF!</v>
      </c>
      <c r="B180" s="16" t="e">
        <f>#REF!</f>
        <v>#REF!</v>
      </c>
      <c r="C180" s="78" t="e">
        <f>#REF!</f>
        <v>#REF!</v>
      </c>
      <c r="D180" s="69" t="e">
        <f>#REF!</f>
        <v>#REF!</v>
      </c>
      <c r="E180" s="93" t="e">
        <f>C180*#REF!</f>
        <v>#REF!</v>
      </c>
      <c r="F180" s="100" t="e">
        <f t="shared" si="18"/>
        <v>#REF!</v>
      </c>
      <c r="G180" s="70" t="e">
        <f>((C180-E180)/#REF!)</f>
        <v>#REF!</v>
      </c>
      <c r="H180" s="70" t="e">
        <f>(F180*#REF!/D180)</f>
        <v>#REF!</v>
      </c>
      <c r="I180" s="70" t="e">
        <f t="shared" si="19"/>
        <v>#REF!</v>
      </c>
      <c r="J180" s="12" t="e">
        <f t="shared" si="20"/>
        <v>#REF!</v>
      </c>
      <c r="K180" s="76" t="e">
        <f>(C180*#REF!/#REF!)*100</f>
        <v>#REF!</v>
      </c>
      <c r="L180" s="70" t="e">
        <f>(A180*#REF!*#REF!)</f>
        <v>#REF!</v>
      </c>
      <c r="M180" s="71" t="e">
        <f t="shared" si="21"/>
        <v>#REF!</v>
      </c>
      <c r="N180" s="11" t="e">
        <f t="shared" si="22"/>
        <v>#REF!</v>
      </c>
      <c r="O180" s="11" t="e">
        <f t="shared" si="23"/>
        <v>#REF!</v>
      </c>
      <c r="P180" s="89"/>
    </row>
    <row r="181" spans="1:16" ht="12.75">
      <c r="A181" s="73" t="e">
        <f>#REF!</f>
        <v>#REF!</v>
      </c>
      <c r="B181" s="16" t="e">
        <f>#REF!</f>
        <v>#REF!</v>
      </c>
      <c r="C181" s="78" t="e">
        <f>#REF!</f>
        <v>#REF!</v>
      </c>
      <c r="D181" s="69" t="e">
        <f>#REF!</f>
        <v>#REF!</v>
      </c>
      <c r="E181" s="93" t="e">
        <f>C181*#REF!</f>
        <v>#REF!</v>
      </c>
      <c r="F181" s="100" t="e">
        <f t="shared" si="18"/>
        <v>#REF!</v>
      </c>
      <c r="G181" s="70" t="e">
        <f>((C181-E181)/#REF!)</f>
        <v>#REF!</v>
      </c>
      <c r="H181" s="70" t="e">
        <f>(F181*#REF!/D181)</f>
        <v>#REF!</v>
      </c>
      <c r="I181" s="70" t="e">
        <f t="shared" si="19"/>
        <v>#REF!</v>
      </c>
      <c r="J181" s="12" t="e">
        <f t="shared" si="20"/>
        <v>#REF!</v>
      </c>
      <c r="K181" s="76" t="e">
        <f>(C181*#REF!/#REF!)*100</f>
        <v>#REF!</v>
      </c>
      <c r="L181" s="70" t="e">
        <f>(A181*#REF!*#REF!)</f>
        <v>#REF!</v>
      </c>
      <c r="M181" s="71" t="e">
        <f t="shared" si="21"/>
        <v>#REF!</v>
      </c>
      <c r="N181" s="11" t="e">
        <f t="shared" si="22"/>
        <v>#REF!</v>
      </c>
      <c r="O181" s="11" t="e">
        <f t="shared" si="23"/>
        <v>#REF!</v>
      </c>
      <c r="P181" s="89"/>
    </row>
    <row r="182" spans="1:16" ht="6" customHeight="1">
      <c r="A182" s="13"/>
      <c r="B182" s="14"/>
      <c r="C182" s="72"/>
      <c r="D182" s="44"/>
      <c r="E182" s="44"/>
      <c r="F182" s="44"/>
      <c r="G182" s="61"/>
      <c r="H182" s="23"/>
      <c r="I182" s="23"/>
      <c r="J182" s="14"/>
      <c r="K182" s="14"/>
      <c r="L182" s="23"/>
      <c r="M182" s="23"/>
      <c r="N182" s="14"/>
      <c r="O182" s="14"/>
      <c r="P182" s="89"/>
    </row>
    <row r="184" spans="1:13" ht="12.75">
      <c r="A184" s="49" t="s">
        <v>50</v>
      </c>
      <c r="B184" s="10" t="s">
        <v>12</v>
      </c>
      <c r="C184" s="1" t="s">
        <v>70</v>
      </c>
      <c r="D184" s="1"/>
      <c r="E184" s="1"/>
      <c r="F184" s="98" t="e">
        <f>#REF!</f>
        <v>#REF!</v>
      </c>
      <c r="G184" s="1" t="s">
        <v>71</v>
      </c>
      <c r="H184" s="9"/>
      <c r="I184" s="9"/>
      <c r="J184" s="9"/>
      <c r="K184" s="9"/>
      <c r="L184" s="9"/>
      <c r="M184" s="18"/>
    </row>
    <row r="185" spans="1:14" ht="12.75">
      <c r="A185" s="49"/>
      <c r="B185" s="10" t="s">
        <v>13</v>
      </c>
      <c r="C185" s="6" t="s">
        <v>51</v>
      </c>
      <c r="D185" s="26"/>
      <c r="E185" s="50"/>
      <c r="F185" s="55" t="e">
        <f>#REF!</f>
        <v>#REF!</v>
      </c>
      <c r="G185" s="5" t="s">
        <v>27</v>
      </c>
      <c r="H185" s="9"/>
      <c r="I185" s="9"/>
      <c r="J185" s="9"/>
      <c r="K185" s="9"/>
      <c r="L185" s="9"/>
      <c r="M185" s="18"/>
      <c r="N185" s="18"/>
    </row>
    <row r="186" spans="1:14" ht="12.75">
      <c r="A186" s="6"/>
      <c r="B186" s="10" t="s">
        <v>14</v>
      </c>
      <c r="C186" s="5" t="s">
        <v>52</v>
      </c>
      <c r="D186" s="5"/>
      <c r="E186" s="51"/>
      <c r="F186" s="52" t="s">
        <v>53</v>
      </c>
      <c r="G186" s="5"/>
      <c r="H186" s="51"/>
      <c r="I186" s="51"/>
      <c r="J186" s="9"/>
      <c r="K186" s="9"/>
      <c r="L186" s="9"/>
      <c r="M186" s="18"/>
      <c r="N186" s="18"/>
    </row>
    <row r="187" spans="1:14" ht="12.75">
      <c r="A187" s="6"/>
      <c r="B187" s="10" t="s">
        <v>15</v>
      </c>
      <c r="C187" s="5" t="s">
        <v>54</v>
      </c>
      <c r="D187" s="5"/>
      <c r="E187" s="5"/>
      <c r="F187" s="52" t="s">
        <v>61</v>
      </c>
      <c r="G187" s="5"/>
      <c r="H187" s="51"/>
      <c r="I187" s="51"/>
      <c r="J187" s="51"/>
      <c r="K187" s="53"/>
      <c r="L187" s="53"/>
      <c r="M187" s="18"/>
      <c r="N187" s="18"/>
    </row>
    <row r="188" spans="1:14" ht="12.75">
      <c r="A188" s="6"/>
      <c r="B188" s="10" t="s">
        <v>16</v>
      </c>
      <c r="C188" s="6" t="s">
        <v>55</v>
      </c>
      <c r="D188" s="6"/>
      <c r="E188" s="54"/>
      <c r="F188" s="55" t="e">
        <f>#REF!</f>
        <v>#REF!</v>
      </c>
      <c r="G188" s="5" t="s">
        <v>60</v>
      </c>
      <c r="H188" s="5"/>
      <c r="I188" s="5"/>
      <c r="J188" s="5"/>
      <c r="K188" s="2"/>
      <c r="L188" s="2"/>
      <c r="M188" s="18"/>
      <c r="N188" s="18"/>
    </row>
    <row r="189" spans="1:14" ht="12.75">
      <c r="A189" s="6"/>
      <c r="B189" s="20" t="s">
        <v>17</v>
      </c>
      <c r="C189" s="6" t="s">
        <v>56</v>
      </c>
      <c r="D189" s="6"/>
      <c r="E189" s="50"/>
      <c r="F189" s="55" t="e">
        <f>#REF!</f>
        <v>#REF!</v>
      </c>
      <c r="G189" s="5" t="s">
        <v>57</v>
      </c>
      <c r="H189" s="5"/>
      <c r="I189" s="5"/>
      <c r="J189" s="5"/>
      <c r="K189" s="9"/>
      <c r="L189" s="9"/>
      <c r="M189" s="18"/>
      <c r="N189" s="18"/>
    </row>
    <row r="190" spans="1:14" ht="12.75">
      <c r="A190" s="6"/>
      <c r="B190" s="20" t="s">
        <v>18</v>
      </c>
      <c r="C190" s="133" t="s">
        <v>59</v>
      </c>
      <c r="D190" s="129"/>
      <c r="E190" s="129"/>
      <c r="F190" s="57" t="e">
        <f>#REF!</f>
        <v>#REF!</v>
      </c>
      <c r="G190" s="27" t="s">
        <v>1</v>
      </c>
      <c r="H190" s="5"/>
      <c r="I190" s="5"/>
      <c r="J190" s="5"/>
      <c r="K190" s="9"/>
      <c r="L190" s="9"/>
      <c r="M190" s="18"/>
      <c r="N190" s="18"/>
    </row>
    <row r="191" spans="1:13" ht="12.75">
      <c r="A191" s="6"/>
      <c r="B191" s="9" t="s">
        <v>19</v>
      </c>
      <c r="C191" s="128" t="s">
        <v>0</v>
      </c>
      <c r="D191" s="126"/>
      <c r="E191" s="126"/>
      <c r="F191" s="51" t="e">
        <f>#REF!</f>
        <v>#REF!</v>
      </c>
      <c r="G191" s="4" t="s">
        <v>58</v>
      </c>
      <c r="H191" s="5"/>
      <c r="I191" s="5"/>
      <c r="J191" s="5"/>
      <c r="K191" s="9"/>
      <c r="L191" s="9"/>
      <c r="M191" s="18"/>
    </row>
    <row r="192" spans="1:13" ht="12.75">
      <c r="A192" s="6"/>
      <c r="B192" s="20" t="s">
        <v>20</v>
      </c>
      <c r="C192" s="1" t="s">
        <v>40</v>
      </c>
      <c r="D192" s="1"/>
      <c r="E192" s="1"/>
      <c r="F192" s="52" t="s">
        <v>66</v>
      </c>
      <c r="H192" s="5"/>
      <c r="I192" s="26"/>
      <c r="J192" s="26"/>
      <c r="K192" s="9"/>
      <c r="L192" s="9"/>
      <c r="M192" s="18"/>
    </row>
    <row r="193" spans="1:13" ht="12.75">
      <c r="A193" s="6"/>
      <c r="B193" s="20" t="s">
        <v>21</v>
      </c>
      <c r="C193" s="5" t="s">
        <v>2</v>
      </c>
      <c r="D193" s="26"/>
      <c r="E193" s="26"/>
      <c r="F193" s="56" t="e">
        <f>#REF!</f>
        <v>#REF!</v>
      </c>
      <c r="G193" s="5" t="s">
        <v>23</v>
      </c>
      <c r="H193" s="9"/>
      <c r="I193" s="9"/>
      <c r="J193" s="9"/>
      <c r="K193" s="9"/>
      <c r="L193" s="9"/>
      <c r="M193" s="18"/>
    </row>
    <row r="194" spans="1:13" ht="12.75">
      <c r="A194" s="6"/>
      <c r="B194" s="3"/>
      <c r="C194" s="5" t="s">
        <v>3</v>
      </c>
      <c r="D194" s="26"/>
      <c r="E194" s="26"/>
      <c r="F194" s="56" t="e">
        <f>#REF!</f>
        <v>#REF!</v>
      </c>
      <c r="G194" s="5" t="s">
        <v>23</v>
      </c>
      <c r="H194" s="26"/>
      <c r="I194" s="26"/>
      <c r="J194" s="26"/>
      <c r="K194" s="26"/>
      <c r="L194" s="26"/>
      <c r="M194" s="18"/>
    </row>
    <row r="195" spans="1:14" ht="12.75">
      <c r="A195" s="18"/>
      <c r="B195" s="3"/>
      <c r="C195" s="5" t="s">
        <v>4</v>
      </c>
      <c r="D195" s="26"/>
      <c r="E195" s="26"/>
      <c r="F195" s="56" t="e">
        <f>#REF!</f>
        <v>#REF!</v>
      </c>
      <c r="G195" s="5" t="s">
        <v>23</v>
      </c>
      <c r="H195" s="18"/>
      <c r="I195" s="18"/>
      <c r="J195" s="18"/>
      <c r="K195" s="18"/>
      <c r="L195" s="18"/>
      <c r="M195" s="18"/>
      <c r="N195" s="2"/>
    </row>
    <row r="196" spans="2:14" ht="12.75">
      <c r="B196" s="20" t="s">
        <v>22</v>
      </c>
      <c r="C196" s="128" t="s">
        <v>63</v>
      </c>
      <c r="D196" s="126"/>
      <c r="E196" s="126"/>
      <c r="F196" s="126"/>
      <c r="G196" s="126"/>
      <c r="H196" s="126"/>
      <c r="I196" s="126"/>
      <c r="J196" s="129"/>
      <c r="K196" s="129"/>
      <c r="L196" s="129"/>
      <c r="M196" s="129"/>
      <c r="N196" s="2"/>
    </row>
    <row r="197" spans="2:14" ht="12.75">
      <c r="B197" s="20" t="s">
        <v>62</v>
      </c>
      <c r="C197" s="128" t="s">
        <v>64</v>
      </c>
      <c r="D197" s="129"/>
      <c r="E197" s="129"/>
      <c r="F197" s="129"/>
      <c r="G197" s="129"/>
      <c r="H197" s="129"/>
      <c r="I197" s="129"/>
      <c r="J197" s="129"/>
      <c r="K197" s="129"/>
      <c r="L197" s="129"/>
      <c r="M197" s="18"/>
      <c r="N197" s="8"/>
    </row>
    <row r="198" spans="2:14" ht="12.75">
      <c r="B198" s="9" t="s">
        <v>75</v>
      </c>
      <c r="C198" s="128" t="s">
        <v>65</v>
      </c>
      <c r="D198" s="129"/>
      <c r="E198" s="129"/>
      <c r="F198" s="129"/>
      <c r="G198" s="129"/>
      <c r="H198" s="129"/>
      <c r="I198" s="129"/>
      <c r="J198" s="129"/>
      <c r="K198" s="129"/>
      <c r="L198" s="2"/>
      <c r="M198" s="18"/>
      <c r="N198" s="8"/>
    </row>
    <row r="199" spans="2:14" ht="12.75">
      <c r="B199" s="9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18"/>
      <c r="N199" s="8"/>
    </row>
    <row r="200" spans="2:14" ht="12.75">
      <c r="B200" s="9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18"/>
      <c r="N200" s="8"/>
    </row>
    <row r="201" spans="2:14" ht="12.75">
      <c r="B201" s="9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18"/>
      <c r="N201" s="8"/>
    </row>
    <row r="202" spans="2:14" ht="12.75">
      <c r="B202" s="9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18"/>
      <c r="N202" s="8"/>
    </row>
    <row r="203" spans="2:14" ht="12.75">
      <c r="B203" s="9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18"/>
      <c r="N203" s="8"/>
    </row>
    <row r="204" spans="2:14" ht="12.75">
      <c r="B204" s="9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18"/>
      <c r="N204" s="8"/>
    </row>
    <row r="205" spans="2:14" ht="12.75">
      <c r="B205" s="9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18"/>
      <c r="N205" s="8"/>
    </row>
    <row r="206" spans="1:14" ht="12.75">
      <c r="A206" s="101" t="s">
        <v>74</v>
      </c>
      <c r="B206" s="9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18"/>
      <c r="N206" s="8"/>
    </row>
    <row r="207" spans="1:14" ht="12.75">
      <c r="A207" s="101" t="s">
        <v>76</v>
      </c>
      <c r="D207" s="1"/>
      <c r="E207" s="1"/>
      <c r="F207" s="1"/>
      <c r="L207" s="8"/>
      <c r="M207" s="18"/>
      <c r="N207" s="8"/>
    </row>
    <row r="208" spans="1:10" ht="15.75">
      <c r="A208" s="79" t="e">
        <f>#REF!</f>
        <v>#REF!</v>
      </c>
      <c r="B208" s="79"/>
      <c r="C208" s="79"/>
      <c r="D208" s="79"/>
      <c r="E208" s="79"/>
      <c r="F208" s="79"/>
      <c r="I208" s="127" t="e">
        <f>#REF!</f>
        <v>#REF!</v>
      </c>
      <c r="J208" s="127"/>
    </row>
    <row r="209" spans="1:9" ht="15">
      <c r="A209" s="134"/>
      <c r="B209" s="135"/>
      <c r="C209" s="135"/>
      <c r="D209" s="135"/>
      <c r="E209" s="135"/>
      <c r="F209" s="135"/>
      <c r="G209" s="136"/>
      <c r="H209" s="136"/>
      <c r="I209" s="136"/>
    </row>
    <row r="210" spans="1:9" ht="15">
      <c r="A210" s="83" t="e">
        <f>#REF!</f>
        <v>#REF!</v>
      </c>
      <c r="B210" s="80" t="e">
        <f>#REF!</f>
        <v>#REF!</v>
      </c>
      <c r="C210" s="81"/>
      <c r="D210" s="81"/>
      <c r="E210" s="81"/>
      <c r="F210" s="81"/>
      <c r="G210" s="82"/>
      <c r="H210" s="82"/>
      <c r="I210" s="82"/>
    </row>
    <row r="211" ht="6" customHeight="1"/>
    <row r="212" spans="1:15" ht="12.75">
      <c r="A212" s="39"/>
      <c r="B212" s="47"/>
      <c r="C212" s="32" t="s">
        <v>47</v>
      </c>
      <c r="D212" s="32" t="s">
        <v>6</v>
      </c>
      <c r="E212" s="32" t="s">
        <v>5</v>
      </c>
      <c r="F212" s="32" t="s">
        <v>6</v>
      </c>
      <c r="G212" s="33" t="s">
        <v>7</v>
      </c>
      <c r="H212" s="33" t="s">
        <v>8</v>
      </c>
      <c r="I212" s="33" t="s">
        <v>33</v>
      </c>
      <c r="J212" s="33" t="s">
        <v>34</v>
      </c>
      <c r="K212" s="33" t="s">
        <v>38</v>
      </c>
      <c r="L212" s="86" t="s">
        <v>73</v>
      </c>
      <c r="M212" s="86" t="s">
        <v>73</v>
      </c>
      <c r="N212" s="39" t="s">
        <v>24</v>
      </c>
      <c r="O212" s="39" t="s">
        <v>24</v>
      </c>
    </row>
    <row r="213" spans="1:15" ht="12.75">
      <c r="A213" s="38" t="s">
        <v>26</v>
      </c>
      <c r="B213" s="38" t="s">
        <v>23</v>
      </c>
      <c r="C213" s="34" t="s">
        <v>48</v>
      </c>
      <c r="D213" s="34" t="s">
        <v>28</v>
      </c>
      <c r="E213" s="34" t="s">
        <v>31</v>
      </c>
      <c r="F213" s="34" t="s">
        <v>32</v>
      </c>
      <c r="G213" s="35" t="s">
        <v>10</v>
      </c>
      <c r="H213" s="35"/>
      <c r="I213" s="35" t="s">
        <v>35</v>
      </c>
      <c r="J213" s="35" t="s">
        <v>36</v>
      </c>
      <c r="K213" s="35" t="s">
        <v>39</v>
      </c>
      <c r="L213" s="35" t="s">
        <v>6</v>
      </c>
      <c r="M213" s="35" t="s">
        <v>9</v>
      </c>
      <c r="N213" s="38" t="s">
        <v>46</v>
      </c>
      <c r="O213" s="35" t="s">
        <v>44</v>
      </c>
    </row>
    <row r="214" spans="1:15" ht="12.75">
      <c r="A214" s="38"/>
      <c r="B214" s="38" t="s">
        <v>49</v>
      </c>
      <c r="C214" s="34"/>
      <c r="D214" s="34" t="s">
        <v>29</v>
      </c>
      <c r="E214" s="35"/>
      <c r="F214" s="31"/>
      <c r="G214" s="30"/>
      <c r="H214" s="35"/>
      <c r="I214" s="35" t="s">
        <v>37</v>
      </c>
      <c r="J214" s="35" t="s">
        <v>8</v>
      </c>
      <c r="K214" s="35" t="s">
        <v>42</v>
      </c>
      <c r="L214" s="35" t="s">
        <v>43</v>
      </c>
      <c r="M214" s="35" t="s">
        <v>41</v>
      </c>
      <c r="N214" s="38"/>
      <c r="O214" s="46" t="s">
        <v>45</v>
      </c>
    </row>
    <row r="215" spans="1:15" ht="12.75">
      <c r="A215" s="38"/>
      <c r="B215" s="38"/>
      <c r="C215" s="34"/>
      <c r="D215" s="34"/>
      <c r="E215" s="35"/>
      <c r="F215" s="31"/>
      <c r="G215" s="30"/>
      <c r="H215" s="35"/>
      <c r="I215" s="35"/>
      <c r="J215" s="35"/>
      <c r="K215" s="35"/>
      <c r="L215" s="35" t="s">
        <v>40</v>
      </c>
      <c r="M215" s="35" t="s">
        <v>37</v>
      </c>
      <c r="N215" s="38"/>
      <c r="O215" s="35" t="s">
        <v>8</v>
      </c>
    </row>
    <row r="216" spans="1:15" ht="12.75">
      <c r="A216" s="58" t="s">
        <v>11</v>
      </c>
      <c r="B216" s="58"/>
      <c r="C216" s="48" t="s">
        <v>25</v>
      </c>
      <c r="D216" s="36" t="s">
        <v>30</v>
      </c>
      <c r="E216" s="48" t="s">
        <v>25</v>
      </c>
      <c r="F216" s="48" t="s">
        <v>25</v>
      </c>
      <c r="G216" s="58" t="s">
        <v>72</v>
      </c>
      <c r="H216" s="58" t="s">
        <v>72</v>
      </c>
      <c r="I216" s="58" t="s">
        <v>72</v>
      </c>
      <c r="J216" s="58" t="s">
        <v>72</v>
      </c>
      <c r="K216" s="58" t="s">
        <v>68</v>
      </c>
      <c r="L216" s="58" t="s">
        <v>72</v>
      </c>
      <c r="M216" s="58" t="s">
        <v>72</v>
      </c>
      <c r="N216" s="58" t="s">
        <v>72</v>
      </c>
      <c r="O216" s="58" t="s">
        <v>72</v>
      </c>
    </row>
    <row r="217" spans="1:15" ht="6" customHeight="1">
      <c r="A217" s="65"/>
      <c r="B217" s="66"/>
      <c r="C217" s="67"/>
      <c r="D217" s="68"/>
      <c r="E217" s="68"/>
      <c r="F217" s="67"/>
      <c r="G217" s="67"/>
      <c r="H217" s="66"/>
      <c r="I217" s="66"/>
      <c r="J217" s="66"/>
      <c r="K217" s="66"/>
      <c r="L217" s="66"/>
      <c r="M217" s="66"/>
      <c r="N217" s="66"/>
      <c r="O217" s="106"/>
    </row>
    <row r="218" spans="1:15" ht="12.75">
      <c r="A218" s="73" t="e">
        <f>#REF!</f>
        <v>#REF!</v>
      </c>
      <c r="B218" s="16" t="e">
        <f>#REF!</f>
        <v>#REF!</v>
      </c>
      <c r="C218" s="78" t="e">
        <f>#REF!</f>
        <v>#REF!</v>
      </c>
      <c r="D218" s="69" t="e">
        <f>#REF!</f>
        <v>#REF!</v>
      </c>
      <c r="E218" s="93" t="e">
        <f>C218*#REF!</f>
        <v>#REF!</v>
      </c>
      <c r="F218" s="100" t="e">
        <f>(C218+E218)/2</f>
        <v>#REF!</v>
      </c>
      <c r="G218" s="70" t="e">
        <f>((C218-E218)/#REF!)</f>
        <v>#REF!</v>
      </c>
      <c r="H218" s="70" t="e">
        <f>(F218*#REF!/D218)</f>
        <v>#REF!</v>
      </c>
      <c r="I218" s="70" t="e">
        <f>SUM(G218:H218)</f>
        <v>#REF!</v>
      </c>
      <c r="J218" s="12" t="e">
        <f>G218</f>
        <v>#REF!</v>
      </c>
      <c r="K218" s="76" t="e">
        <f>(C218*#REF!/#REF!)*100</f>
        <v>#REF!</v>
      </c>
      <c r="L218" s="70" t="e">
        <f>(A218*#REF!*#REF!)</f>
        <v>#REF!</v>
      </c>
      <c r="M218" s="71" t="e">
        <f>(K218/100)+L218</f>
        <v>#REF!</v>
      </c>
      <c r="N218" s="11" t="e">
        <f>I218+M218</f>
        <v>#REF!</v>
      </c>
      <c r="O218" s="12" t="e">
        <f>J218+M218</f>
        <v>#REF!</v>
      </c>
    </row>
    <row r="219" spans="1:15" ht="12.75">
      <c r="A219" s="73" t="e">
        <f>#REF!</f>
        <v>#REF!</v>
      </c>
      <c r="B219" s="16" t="e">
        <f>#REF!</f>
        <v>#REF!</v>
      </c>
      <c r="C219" s="78" t="e">
        <f>#REF!</f>
        <v>#REF!</v>
      </c>
      <c r="D219" s="69" t="e">
        <f>#REF!</f>
        <v>#REF!</v>
      </c>
      <c r="E219" s="93" t="e">
        <f>C219*#REF!</f>
        <v>#REF!</v>
      </c>
      <c r="F219" s="100" t="e">
        <f>(C219+E219)/2</f>
        <v>#REF!</v>
      </c>
      <c r="G219" s="70" t="e">
        <f>((C219-E219)/#REF!)</f>
        <v>#REF!</v>
      </c>
      <c r="H219" s="70" t="e">
        <f>(F219*#REF!/D219)</f>
        <v>#REF!</v>
      </c>
      <c r="I219" s="70" t="e">
        <f>SUM(G219:H219)</f>
        <v>#REF!</v>
      </c>
      <c r="J219" s="12" t="e">
        <f>G219</f>
        <v>#REF!</v>
      </c>
      <c r="K219" s="76" t="e">
        <f>(C219*#REF!/#REF!)*100</f>
        <v>#REF!</v>
      </c>
      <c r="L219" s="70" t="e">
        <f>(A219*#REF!*#REF!)</f>
        <v>#REF!</v>
      </c>
      <c r="M219" s="71" t="e">
        <f>(K219/100)+L219</f>
        <v>#REF!</v>
      </c>
      <c r="N219" s="11" t="e">
        <f>I219+M219</f>
        <v>#REF!</v>
      </c>
      <c r="O219" s="12" t="e">
        <f>J219+M219</f>
        <v>#REF!</v>
      </c>
    </row>
    <row r="220" spans="1:15" ht="12.75">
      <c r="A220" s="73" t="e">
        <f>#REF!</f>
        <v>#REF!</v>
      </c>
      <c r="B220" s="16" t="e">
        <f>#REF!</f>
        <v>#REF!</v>
      </c>
      <c r="C220" s="78" t="e">
        <f>#REF!</f>
        <v>#REF!</v>
      </c>
      <c r="D220" s="69" t="e">
        <f>#REF!</f>
        <v>#REF!</v>
      </c>
      <c r="E220" s="93" t="e">
        <f>C220*#REF!</f>
        <v>#REF!</v>
      </c>
      <c r="F220" s="100" t="e">
        <f>(C220+E220)/2</f>
        <v>#REF!</v>
      </c>
      <c r="G220" s="70" t="e">
        <f>((C220-E220)/#REF!)</f>
        <v>#REF!</v>
      </c>
      <c r="H220" s="70" t="e">
        <f>(F220*#REF!/D220)</f>
        <v>#REF!</v>
      </c>
      <c r="I220" s="70" t="e">
        <f>SUM(G220:H220)</f>
        <v>#REF!</v>
      </c>
      <c r="J220" s="12" t="e">
        <f>G220</f>
        <v>#REF!</v>
      </c>
      <c r="K220" s="76" t="e">
        <f>(C220*#REF!/#REF!)*100</f>
        <v>#REF!</v>
      </c>
      <c r="L220" s="70" t="e">
        <f>(A220*#REF!*#REF!)</f>
        <v>#REF!</v>
      </c>
      <c r="M220" s="71" t="e">
        <f>(K220/100)+L220</f>
        <v>#REF!</v>
      </c>
      <c r="N220" s="11" t="e">
        <f>I220+M220</f>
        <v>#REF!</v>
      </c>
      <c r="O220" s="12" t="e">
        <f>J220+M220</f>
        <v>#REF!</v>
      </c>
    </row>
    <row r="221" spans="1:15" ht="12.75">
      <c r="A221" s="73" t="e">
        <f>#REF!</f>
        <v>#REF!</v>
      </c>
      <c r="B221" s="16" t="e">
        <f>#REF!</f>
        <v>#REF!</v>
      </c>
      <c r="C221" s="78" t="e">
        <f>#REF!</f>
        <v>#REF!</v>
      </c>
      <c r="D221" s="69" t="e">
        <f>#REF!</f>
        <v>#REF!</v>
      </c>
      <c r="E221" s="93" t="e">
        <f>C221*#REF!</f>
        <v>#REF!</v>
      </c>
      <c r="F221" s="100" t="e">
        <f>(C221+E221)/2</f>
        <v>#REF!</v>
      </c>
      <c r="G221" s="70" t="e">
        <f>((C221-E221)/#REF!)</f>
        <v>#REF!</v>
      </c>
      <c r="H221" s="70" t="e">
        <f>(F221*#REF!/D221)</f>
        <v>#REF!</v>
      </c>
      <c r="I221" s="70" t="e">
        <f>SUM(G221:H221)</f>
        <v>#REF!</v>
      </c>
      <c r="J221" s="12" t="e">
        <f>G221</f>
        <v>#REF!</v>
      </c>
      <c r="K221" s="76" t="e">
        <f>(C221*#REF!/#REF!)*100</f>
        <v>#REF!</v>
      </c>
      <c r="L221" s="70" t="e">
        <f>(A221*#REF!*#REF!)</f>
        <v>#REF!</v>
      </c>
      <c r="M221" s="71" t="e">
        <f>(K221/100)+L221</f>
        <v>#REF!</v>
      </c>
      <c r="N221" s="11" t="e">
        <f>I221+M221</f>
        <v>#REF!</v>
      </c>
      <c r="O221" s="12" t="e">
        <f>J221+M221</f>
        <v>#REF!</v>
      </c>
    </row>
    <row r="222" spans="1:15" ht="12.75">
      <c r="A222" s="73" t="e">
        <f>#REF!</f>
        <v>#REF!</v>
      </c>
      <c r="B222" s="16" t="e">
        <f>#REF!</f>
        <v>#REF!</v>
      </c>
      <c r="C222" s="78" t="e">
        <f>#REF!</f>
        <v>#REF!</v>
      </c>
      <c r="D222" s="69" t="e">
        <f>#REF!</f>
        <v>#REF!</v>
      </c>
      <c r="E222" s="93" t="e">
        <f>C222*#REF!</f>
        <v>#REF!</v>
      </c>
      <c r="F222" s="100" t="e">
        <f>(C222+E222)/2</f>
        <v>#REF!</v>
      </c>
      <c r="G222" s="70" t="e">
        <f>((C222-E222)/#REF!)</f>
        <v>#REF!</v>
      </c>
      <c r="H222" s="70" t="e">
        <f>(F222*#REF!/D222)</f>
        <v>#REF!</v>
      </c>
      <c r="I222" s="70" t="e">
        <f>SUM(G222:H222)</f>
        <v>#REF!</v>
      </c>
      <c r="J222" s="12" t="e">
        <f>G222</f>
        <v>#REF!</v>
      </c>
      <c r="K222" s="76" t="e">
        <f>(C222*#REF!/#REF!)*100</f>
        <v>#REF!</v>
      </c>
      <c r="L222" s="70" t="e">
        <f>(A222*#REF!*#REF!)</f>
        <v>#REF!</v>
      </c>
      <c r="M222" s="71" t="e">
        <f>(K222/100)+L222</f>
        <v>#REF!</v>
      </c>
      <c r="N222" s="11" t="e">
        <f>I222+M222</f>
        <v>#REF!</v>
      </c>
      <c r="O222" s="12" t="e">
        <f>J222+M222</f>
        <v>#REF!</v>
      </c>
    </row>
    <row r="223" spans="1:15" ht="12.75">
      <c r="A223" s="73" t="e">
        <f>#REF!</f>
        <v>#REF!</v>
      </c>
      <c r="B223" s="16" t="e">
        <f>#REF!</f>
        <v>#REF!</v>
      </c>
      <c r="C223" s="78" t="e">
        <f>#REF!</f>
        <v>#REF!</v>
      </c>
      <c r="D223" s="69" t="e">
        <f>#REF!</f>
        <v>#REF!</v>
      </c>
      <c r="E223" s="93" t="e">
        <f>C223*#REF!</f>
        <v>#REF!</v>
      </c>
      <c r="F223" s="100" t="e">
        <f aca="true" t="shared" si="24" ref="F223:F233">(C223+E223)/2</f>
        <v>#REF!</v>
      </c>
      <c r="G223" s="70" t="e">
        <f>((C223-E223)/#REF!)</f>
        <v>#REF!</v>
      </c>
      <c r="H223" s="70" t="e">
        <f>(F223*#REF!/D223)</f>
        <v>#REF!</v>
      </c>
      <c r="I223" s="70" t="e">
        <f aca="true" t="shared" si="25" ref="I223:I233">SUM(G223:H223)</f>
        <v>#REF!</v>
      </c>
      <c r="J223" s="12" t="e">
        <f aca="true" t="shared" si="26" ref="J223:J233">G223</f>
        <v>#REF!</v>
      </c>
      <c r="K223" s="76" t="e">
        <f>(C223*#REF!/#REF!)*100</f>
        <v>#REF!</v>
      </c>
      <c r="L223" s="70" t="e">
        <f>(A223*#REF!*#REF!)</f>
        <v>#REF!</v>
      </c>
      <c r="M223" s="71" t="e">
        <f aca="true" t="shared" si="27" ref="M223:M233">(K223/100)+L223</f>
        <v>#REF!</v>
      </c>
      <c r="N223" s="11" t="e">
        <f aca="true" t="shared" si="28" ref="N223:N233">I223+M223</f>
        <v>#REF!</v>
      </c>
      <c r="O223" s="12" t="e">
        <f aca="true" t="shared" si="29" ref="O223:O233">J223+M223</f>
        <v>#REF!</v>
      </c>
    </row>
    <row r="224" spans="1:15" ht="12.75">
      <c r="A224" s="73" t="e">
        <f>#REF!</f>
        <v>#REF!</v>
      </c>
      <c r="B224" s="16" t="e">
        <f>#REF!</f>
        <v>#REF!</v>
      </c>
      <c r="C224" s="78" t="e">
        <f>#REF!</f>
        <v>#REF!</v>
      </c>
      <c r="D224" s="69" t="e">
        <f>#REF!</f>
        <v>#REF!</v>
      </c>
      <c r="E224" s="93" t="e">
        <f>C224*#REF!</f>
        <v>#REF!</v>
      </c>
      <c r="F224" s="100" t="e">
        <f t="shared" si="24"/>
        <v>#REF!</v>
      </c>
      <c r="G224" s="70" t="e">
        <f>((C224-E224)/#REF!)</f>
        <v>#REF!</v>
      </c>
      <c r="H224" s="70" t="e">
        <f>(F224*#REF!/D224)</f>
        <v>#REF!</v>
      </c>
      <c r="I224" s="70" t="e">
        <f t="shared" si="25"/>
        <v>#REF!</v>
      </c>
      <c r="J224" s="12" t="e">
        <f t="shared" si="26"/>
        <v>#REF!</v>
      </c>
      <c r="K224" s="76" t="e">
        <f>(C224*#REF!/#REF!)*100</f>
        <v>#REF!</v>
      </c>
      <c r="L224" s="70" t="e">
        <f>(A224*#REF!*#REF!)</f>
        <v>#REF!</v>
      </c>
      <c r="M224" s="71" t="e">
        <f t="shared" si="27"/>
        <v>#REF!</v>
      </c>
      <c r="N224" s="11" t="e">
        <f t="shared" si="28"/>
        <v>#REF!</v>
      </c>
      <c r="O224" s="12" t="e">
        <f t="shared" si="29"/>
        <v>#REF!</v>
      </c>
    </row>
    <row r="225" spans="1:15" ht="12.75">
      <c r="A225" s="73" t="e">
        <f>#REF!</f>
        <v>#REF!</v>
      </c>
      <c r="B225" s="16" t="e">
        <f>#REF!</f>
        <v>#REF!</v>
      </c>
      <c r="C225" s="78" t="e">
        <f>#REF!</f>
        <v>#REF!</v>
      </c>
      <c r="D225" s="69" t="e">
        <f>#REF!</f>
        <v>#REF!</v>
      </c>
      <c r="E225" s="93" t="e">
        <f>C225*#REF!</f>
        <v>#REF!</v>
      </c>
      <c r="F225" s="100" t="e">
        <f t="shared" si="24"/>
        <v>#REF!</v>
      </c>
      <c r="G225" s="70" t="e">
        <f>((C225-E225)/#REF!)</f>
        <v>#REF!</v>
      </c>
      <c r="H225" s="70" t="e">
        <f>(F225*#REF!/D225)</f>
        <v>#REF!</v>
      </c>
      <c r="I225" s="70" t="e">
        <f t="shared" si="25"/>
        <v>#REF!</v>
      </c>
      <c r="J225" s="12" t="e">
        <f t="shared" si="26"/>
        <v>#REF!</v>
      </c>
      <c r="K225" s="76" t="e">
        <f>(C225*#REF!/#REF!)*100</f>
        <v>#REF!</v>
      </c>
      <c r="L225" s="70" t="e">
        <f>(A225*#REF!*#REF!)</f>
        <v>#REF!</v>
      </c>
      <c r="M225" s="71" t="e">
        <f t="shared" si="27"/>
        <v>#REF!</v>
      </c>
      <c r="N225" s="11" t="e">
        <f t="shared" si="28"/>
        <v>#REF!</v>
      </c>
      <c r="O225" s="12" t="e">
        <f t="shared" si="29"/>
        <v>#REF!</v>
      </c>
    </row>
    <row r="226" spans="1:15" ht="12.75">
      <c r="A226" s="73" t="e">
        <f>#REF!</f>
        <v>#REF!</v>
      </c>
      <c r="B226" s="16" t="e">
        <f>#REF!</f>
        <v>#REF!</v>
      </c>
      <c r="C226" s="78" t="e">
        <f>#REF!</f>
        <v>#REF!</v>
      </c>
      <c r="D226" s="69" t="e">
        <f>#REF!</f>
        <v>#REF!</v>
      </c>
      <c r="E226" s="93" t="e">
        <f>C226*#REF!</f>
        <v>#REF!</v>
      </c>
      <c r="F226" s="100" t="e">
        <f t="shared" si="24"/>
        <v>#REF!</v>
      </c>
      <c r="G226" s="70" t="e">
        <f>((C226-E226)/#REF!)</f>
        <v>#REF!</v>
      </c>
      <c r="H226" s="70" t="e">
        <f>(F226*#REF!/D226)</f>
        <v>#REF!</v>
      </c>
      <c r="I226" s="70" t="e">
        <f t="shared" si="25"/>
        <v>#REF!</v>
      </c>
      <c r="J226" s="12" t="e">
        <f t="shared" si="26"/>
        <v>#REF!</v>
      </c>
      <c r="K226" s="76" t="e">
        <f>(C226*#REF!/#REF!)*100</f>
        <v>#REF!</v>
      </c>
      <c r="L226" s="70" t="e">
        <f>(A226*#REF!*#REF!)</f>
        <v>#REF!</v>
      </c>
      <c r="M226" s="71" t="e">
        <f t="shared" si="27"/>
        <v>#REF!</v>
      </c>
      <c r="N226" s="11" t="e">
        <f t="shared" si="28"/>
        <v>#REF!</v>
      </c>
      <c r="O226" s="12" t="e">
        <f t="shared" si="29"/>
        <v>#REF!</v>
      </c>
    </row>
    <row r="227" spans="1:15" ht="12.75">
      <c r="A227" s="73" t="e">
        <f>#REF!</f>
        <v>#REF!</v>
      </c>
      <c r="B227" s="16" t="e">
        <f>#REF!</f>
        <v>#REF!</v>
      </c>
      <c r="C227" s="78" t="e">
        <f>#REF!</f>
        <v>#REF!</v>
      </c>
      <c r="D227" s="69" t="e">
        <f>#REF!</f>
        <v>#REF!</v>
      </c>
      <c r="E227" s="93" t="e">
        <f>C227*#REF!</f>
        <v>#REF!</v>
      </c>
      <c r="F227" s="100" t="e">
        <f t="shared" si="24"/>
        <v>#REF!</v>
      </c>
      <c r="G227" s="70" t="e">
        <f>((C227-E227)/#REF!)</f>
        <v>#REF!</v>
      </c>
      <c r="H227" s="70" t="e">
        <f>(F227*#REF!/D227)</f>
        <v>#REF!</v>
      </c>
      <c r="I227" s="70" t="e">
        <f t="shared" si="25"/>
        <v>#REF!</v>
      </c>
      <c r="J227" s="12" t="e">
        <f t="shared" si="26"/>
        <v>#REF!</v>
      </c>
      <c r="K227" s="76" t="e">
        <f>(C227*#REF!/#REF!)*100</f>
        <v>#REF!</v>
      </c>
      <c r="L227" s="70" t="e">
        <f>(A227*#REF!*#REF!)</f>
        <v>#REF!</v>
      </c>
      <c r="M227" s="71" t="e">
        <f t="shared" si="27"/>
        <v>#REF!</v>
      </c>
      <c r="N227" s="11" t="e">
        <f t="shared" si="28"/>
        <v>#REF!</v>
      </c>
      <c r="O227" s="12" t="e">
        <f t="shared" si="29"/>
        <v>#REF!</v>
      </c>
    </row>
    <row r="228" spans="1:15" ht="12.75">
      <c r="A228" s="73" t="e">
        <f>#REF!</f>
        <v>#REF!</v>
      </c>
      <c r="B228" s="16" t="e">
        <f>#REF!</f>
        <v>#REF!</v>
      </c>
      <c r="C228" s="78" t="e">
        <f>#REF!</f>
        <v>#REF!</v>
      </c>
      <c r="D228" s="69" t="e">
        <f>#REF!</f>
        <v>#REF!</v>
      </c>
      <c r="E228" s="93" t="e">
        <f>C228*#REF!</f>
        <v>#REF!</v>
      </c>
      <c r="F228" s="100" t="e">
        <f t="shared" si="24"/>
        <v>#REF!</v>
      </c>
      <c r="G228" s="70" t="e">
        <f>((C228-E228)/#REF!)</f>
        <v>#REF!</v>
      </c>
      <c r="H228" s="70" t="e">
        <f>(F228*#REF!/D228)</f>
        <v>#REF!</v>
      </c>
      <c r="I228" s="70" t="e">
        <f t="shared" si="25"/>
        <v>#REF!</v>
      </c>
      <c r="J228" s="12" t="e">
        <f t="shared" si="26"/>
        <v>#REF!</v>
      </c>
      <c r="K228" s="76" t="e">
        <f>(C228*#REF!/#REF!)*100</f>
        <v>#REF!</v>
      </c>
      <c r="L228" s="70" t="e">
        <f>(A228*#REF!*#REF!)</f>
        <v>#REF!</v>
      </c>
      <c r="M228" s="71" t="e">
        <f t="shared" si="27"/>
        <v>#REF!</v>
      </c>
      <c r="N228" s="11" t="e">
        <f t="shared" si="28"/>
        <v>#REF!</v>
      </c>
      <c r="O228" s="12" t="e">
        <f t="shared" si="29"/>
        <v>#REF!</v>
      </c>
    </row>
    <row r="229" spans="1:15" ht="12.75">
      <c r="A229" s="73" t="e">
        <f>#REF!</f>
        <v>#REF!</v>
      </c>
      <c r="B229" s="16" t="e">
        <f>#REF!</f>
        <v>#REF!</v>
      </c>
      <c r="C229" s="78" t="e">
        <f>#REF!</f>
        <v>#REF!</v>
      </c>
      <c r="D229" s="69" t="e">
        <f>#REF!</f>
        <v>#REF!</v>
      </c>
      <c r="E229" s="93" t="e">
        <f>C229*#REF!</f>
        <v>#REF!</v>
      </c>
      <c r="F229" s="100" t="e">
        <f t="shared" si="24"/>
        <v>#REF!</v>
      </c>
      <c r="G229" s="70" t="e">
        <f>((C229-E229)/#REF!)</f>
        <v>#REF!</v>
      </c>
      <c r="H229" s="70" t="e">
        <f>(F229*#REF!/D229)</f>
        <v>#REF!</v>
      </c>
      <c r="I229" s="70" t="e">
        <f t="shared" si="25"/>
        <v>#REF!</v>
      </c>
      <c r="J229" s="12" t="e">
        <f t="shared" si="26"/>
        <v>#REF!</v>
      </c>
      <c r="K229" s="76" t="e">
        <f>(C229*#REF!/#REF!)*100</f>
        <v>#REF!</v>
      </c>
      <c r="L229" s="70" t="e">
        <f>(A229*#REF!*#REF!)</f>
        <v>#REF!</v>
      </c>
      <c r="M229" s="71" t="e">
        <f t="shared" si="27"/>
        <v>#REF!</v>
      </c>
      <c r="N229" s="11" t="e">
        <f t="shared" si="28"/>
        <v>#REF!</v>
      </c>
      <c r="O229" s="12" t="e">
        <f t="shared" si="29"/>
        <v>#REF!</v>
      </c>
    </row>
    <row r="230" spans="1:15" ht="12.75">
      <c r="A230" s="73" t="e">
        <f>#REF!</f>
        <v>#REF!</v>
      </c>
      <c r="B230" s="16" t="e">
        <f>#REF!</f>
        <v>#REF!</v>
      </c>
      <c r="C230" s="77" t="e">
        <f>#REF!</f>
        <v>#REF!</v>
      </c>
      <c r="D230" s="69" t="e">
        <f>#REF!</f>
        <v>#REF!</v>
      </c>
      <c r="E230" s="93" t="e">
        <f>C230*#REF!</f>
        <v>#REF!</v>
      </c>
      <c r="F230" s="100" t="e">
        <f t="shared" si="24"/>
        <v>#REF!</v>
      </c>
      <c r="G230" s="70" t="e">
        <f>((C230-E230)/#REF!)</f>
        <v>#REF!</v>
      </c>
      <c r="H230" s="70" t="e">
        <f>(F230*#REF!/D230)</f>
        <v>#REF!</v>
      </c>
      <c r="I230" s="70" t="e">
        <f t="shared" si="25"/>
        <v>#REF!</v>
      </c>
      <c r="J230" s="12" t="e">
        <f t="shared" si="26"/>
        <v>#REF!</v>
      </c>
      <c r="K230" s="76" t="e">
        <f>(C230*#REF!/#REF!)*100</f>
        <v>#REF!</v>
      </c>
      <c r="L230" s="70" t="e">
        <f>(A230*#REF!*#REF!)</f>
        <v>#REF!</v>
      </c>
      <c r="M230" s="71" t="e">
        <f t="shared" si="27"/>
        <v>#REF!</v>
      </c>
      <c r="N230" s="11" t="e">
        <f t="shared" si="28"/>
        <v>#REF!</v>
      </c>
      <c r="O230" s="12" t="e">
        <f t="shared" si="29"/>
        <v>#REF!</v>
      </c>
    </row>
    <row r="231" spans="1:15" ht="12.75">
      <c r="A231" s="73" t="e">
        <f>#REF!</f>
        <v>#REF!</v>
      </c>
      <c r="B231" s="16" t="e">
        <f>#REF!</f>
        <v>#REF!</v>
      </c>
      <c r="C231" s="77" t="e">
        <f>#REF!</f>
        <v>#REF!</v>
      </c>
      <c r="D231" s="69" t="e">
        <f>#REF!</f>
        <v>#REF!</v>
      </c>
      <c r="E231" s="93" t="e">
        <f>C231*#REF!</f>
        <v>#REF!</v>
      </c>
      <c r="F231" s="100" t="e">
        <f t="shared" si="24"/>
        <v>#REF!</v>
      </c>
      <c r="G231" s="70" t="e">
        <f>((C231-E231)/#REF!)</f>
        <v>#REF!</v>
      </c>
      <c r="H231" s="70" t="e">
        <f>(F231*#REF!/D231)</f>
        <v>#REF!</v>
      </c>
      <c r="I231" s="70" t="e">
        <f t="shared" si="25"/>
        <v>#REF!</v>
      </c>
      <c r="J231" s="12" t="e">
        <f t="shared" si="26"/>
        <v>#REF!</v>
      </c>
      <c r="K231" s="76" t="e">
        <f>(C231*#REF!/#REF!)*100</f>
        <v>#REF!</v>
      </c>
      <c r="L231" s="70" t="e">
        <f>(A231*#REF!*#REF!)</f>
        <v>#REF!</v>
      </c>
      <c r="M231" s="71" t="e">
        <f t="shared" si="27"/>
        <v>#REF!</v>
      </c>
      <c r="N231" s="11" t="e">
        <f t="shared" si="28"/>
        <v>#REF!</v>
      </c>
      <c r="O231" s="12" t="e">
        <f t="shared" si="29"/>
        <v>#REF!</v>
      </c>
    </row>
    <row r="232" spans="1:15" ht="12.75">
      <c r="A232" s="73" t="e">
        <f>#REF!</f>
        <v>#REF!</v>
      </c>
      <c r="B232" s="16" t="e">
        <f>#REF!</f>
        <v>#REF!</v>
      </c>
      <c r="C232" s="77" t="e">
        <f>#REF!</f>
        <v>#REF!</v>
      </c>
      <c r="D232" s="69" t="e">
        <f>#REF!</f>
        <v>#REF!</v>
      </c>
      <c r="E232" s="93" t="e">
        <f>C232*#REF!</f>
        <v>#REF!</v>
      </c>
      <c r="F232" s="100" t="e">
        <f t="shared" si="24"/>
        <v>#REF!</v>
      </c>
      <c r="G232" s="70" t="e">
        <f>((C232-E232)/#REF!)</f>
        <v>#REF!</v>
      </c>
      <c r="H232" s="70" t="e">
        <f>(F232*#REF!/D232)</f>
        <v>#REF!</v>
      </c>
      <c r="I232" s="70" t="e">
        <f t="shared" si="25"/>
        <v>#REF!</v>
      </c>
      <c r="J232" s="12" t="e">
        <f t="shared" si="26"/>
        <v>#REF!</v>
      </c>
      <c r="K232" s="76" t="e">
        <f>(C232*#REF!/#REF!)*100</f>
        <v>#REF!</v>
      </c>
      <c r="L232" s="70" t="e">
        <f>(A232*#REF!*#REF!)</f>
        <v>#REF!</v>
      </c>
      <c r="M232" s="71" t="e">
        <f t="shared" si="27"/>
        <v>#REF!</v>
      </c>
      <c r="N232" s="11" t="e">
        <f t="shared" si="28"/>
        <v>#REF!</v>
      </c>
      <c r="O232" s="12" t="e">
        <f t="shared" si="29"/>
        <v>#REF!</v>
      </c>
    </row>
    <row r="233" spans="1:15" ht="12.75">
      <c r="A233" s="73" t="e">
        <f>#REF!</f>
        <v>#REF!</v>
      </c>
      <c r="B233" s="16" t="e">
        <f>#REF!</f>
        <v>#REF!</v>
      </c>
      <c r="C233" s="77" t="e">
        <f>#REF!</f>
        <v>#REF!</v>
      </c>
      <c r="D233" s="69" t="e">
        <f>#REF!</f>
        <v>#REF!</v>
      </c>
      <c r="E233" s="93" t="e">
        <f>C233*#REF!</f>
        <v>#REF!</v>
      </c>
      <c r="F233" s="100" t="e">
        <f t="shared" si="24"/>
        <v>#REF!</v>
      </c>
      <c r="G233" s="70" t="e">
        <f>((C233-E233)/#REF!)</f>
        <v>#REF!</v>
      </c>
      <c r="H233" s="70" t="e">
        <f>(F233*#REF!/D233)</f>
        <v>#REF!</v>
      </c>
      <c r="I233" s="70" t="e">
        <f t="shared" si="25"/>
        <v>#REF!</v>
      </c>
      <c r="J233" s="12" t="e">
        <f t="shared" si="26"/>
        <v>#REF!</v>
      </c>
      <c r="K233" s="76" t="e">
        <f>(C233*#REF!/#REF!)*100</f>
        <v>#REF!</v>
      </c>
      <c r="L233" s="70" t="e">
        <f>(A233*#REF!*#REF!)</f>
        <v>#REF!</v>
      </c>
      <c r="M233" s="71" t="e">
        <f t="shared" si="27"/>
        <v>#REF!</v>
      </c>
      <c r="N233" s="11" t="e">
        <f t="shared" si="28"/>
        <v>#REF!</v>
      </c>
      <c r="O233" s="12" t="e">
        <f t="shared" si="29"/>
        <v>#REF!</v>
      </c>
    </row>
    <row r="234" spans="1:15" ht="6" customHeight="1">
      <c r="A234" s="103"/>
      <c r="B234" s="72"/>
      <c r="C234" s="72"/>
      <c r="D234" s="104"/>
      <c r="E234" s="104"/>
      <c r="F234" s="104"/>
      <c r="G234" s="72"/>
      <c r="H234" s="72"/>
      <c r="I234" s="72"/>
      <c r="J234" s="72"/>
      <c r="K234" s="72"/>
      <c r="L234" s="72"/>
      <c r="M234" s="72"/>
      <c r="N234" s="72"/>
      <c r="O234" s="105"/>
    </row>
    <row r="236" spans="1:13" ht="12.75">
      <c r="A236" s="49" t="s">
        <v>50</v>
      </c>
      <c r="B236" s="10" t="s">
        <v>12</v>
      </c>
      <c r="C236" s="1" t="s">
        <v>70</v>
      </c>
      <c r="D236" s="1"/>
      <c r="E236" s="1"/>
      <c r="F236" s="98" t="e">
        <f>#REF!</f>
        <v>#REF!</v>
      </c>
      <c r="G236" s="1" t="s">
        <v>71</v>
      </c>
      <c r="H236" s="9"/>
      <c r="I236" s="9"/>
      <c r="J236" s="9"/>
      <c r="K236" s="9"/>
      <c r="L236" s="9"/>
      <c r="M236" s="18"/>
    </row>
    <row r="237" spans="1:13" ht="12.75">
      <c r="A237" s="49"/>
      <c r="B237" s="10" t="s">
        <v>13</v>
      </c>
      <c r="C237" s="6" t="s">
        <v>51</v>
      </c>
      <c r="D237" s="26"/>
      <c r="E237" s="50"/>
      <c r="F237" s="55" t="e">
        <f>#REF!</f>
        <v>#REF!</v>
      </c>
      <c r="G237" s="5" t="s">
        <v>27</v>
      </c>
      <c r="H237" s="9"/>
      <c r="I237" s="9"/>
      <c r="J237" s="9"/>
      <c r="K237" s="9"/>
      <c r="L237" s="9"/>
      <c r="M237" s="18"/>
    </row>
    <row r="238" spans="1:13" ht="12.75">
      <c r="A238" s="6"/>
      <c r="B238" s="10" t="s">
        <v>14</v>
      </c>
      <c r="C238" s="5" t="s">
        <v>52</v>
      </c>
      <c r="D238" s="5"/>
      <c r="E238" s="51"/>
      <c r="F238" s="52" t="s">
        <v>53</v>
      </c>
      <c r="G238" s="5"/>
      <c r="H238" s="51"/>
      <c r="I238" s="51"/>
      <c r="J238" s="9"/>
      <c r="K238" s="9"/>
      <c r="L238" s="9"/>
      <c r="M238" s="18"/>
    </row>
    <row r="239" spans="1:13" ht="12.75">
      <c r="A239" s="6"/>
      <c r="B239" s="10" t="s">
        <v>15</v>
      </c>
      <c r="C239" s="5" t="s">
        <v>54</v>
      </c>
      <c r="D239" s="5"/>
      <c r="E239" s="5"/>
      <c r="F239" s="52" t="s">
        <v>61</v>
      </c>
      <c r="G239" s="5"/>
      <c r="H239" s="51"/>
      <c r="I239" s="51"/>
      <c r="J239" s="51"/>
      <c r="K239" s="53"/>
      <c r="L239" s="53"/>
      <c r="M239" s="18"/>
    </row>
    <row r="240" spans="1:13" ht="12.75">
      <c r="A240" s="6"/>
      <c r="B240" s="10" t="s">
        <v>16</v>
      </c>
      <c r="C240" s="6" t="s">
        <v>55</v>
      </c>
      <c r="D240" s="6"/>
      <c r="E240" s="54"/>
      <c r="F240" s="55" t="e">
        <f>#REF!</f>
        <v>#REF!</v>
      </c>
      <c r="G240" s="5" t="s">
        <v>60</v>
      </c>
      <c r="H240" s="5"/>
      <c r="I240" s="5"/>
      <c r="J240" s="5"/>
      <c r="K240" s="2"/>
      <c r="L240" s="2"/>
      <c r="M240" s="18"/>
    </row>
    <row r="241" spans="1:13" ht="12.75">
      <c r="A241" s="6"/>
      <c r="B241" s="20" t="s">
        <v>17</v>
      </c>
      <c r="C241" s="6" t="s">
        <v>56</v>
      </c>
      <c r="D241" s="6"/>
      <c r="E241" s="50"/>
      <c r="F241" s="55" t="e">
        <f>#REF!</f>
        <v>#REF!</v>
      </c>
      <c r="G241" s="5" t="s">
        <v>57</v>
      </c>
      <c r="H241" s="5"/>
      <c r="I241" s="5"/>
      <c r="J241" s="5"/>
      <c r="K241" s="9"/>
      <c r="L241" s="9"/>
      <c r="M241" s="18"/>
    </row>
    <row r="242" spans="1:13" ht="12.75">
      <c r="A242" s="6"/>
      <c r="B242" s="20" t="s">
        <v>18</v>
      </c>
      <c r="C242" s="133" t="s">
        <v>59</v>
      </c>
      <c r="D242" s="129"/>
      <c r="E242" s="129"/>
      <c r="F242" s="57" t="e">
        <f>#REF!</f>
        <v>#REF!</v>
      </c>
      <c r="G242" s="27" t="s">
        <v>1</v>
      </c>
      <c r="H242" s="5"/>
      <c r="I242" s="5"/>
      <c r="J242" s="5"/>
      <c r="K242" s="9"/>
      <c r="L242" s="9"/>
      <c r="M242" s="18"/>
    </row>
    <row r="243" spans="1:13" ht="12.75">
      <c r="A243" s="6"/>
      <c r="B243" s="9" t="s">
        <v>19</v>
      </c>
      <c r="C243" s="128" t="s">
        <v>0</v>
      </c>
      <c r="D243" s="126"/>
      <c r="E243" s="126"/>
      <c r="F243" s="51" t="e">
        <f>#REF!</f>
        <v>#REF!</v>
      </c>
      <c r="G243" s="4" t="s">
        <v>58</v>
      </c>
      <c r="H243" s="5"/>
      <c r="I243" s="5"/>
      <c r="J243" s="5"/>
      <c r="K243" s="9"/>
      <c r="L243" s="9"/>
      <c r="M243" s="18"/>
    </row>
    <row r="244" spans="1:13" ht="12.75">
      <c r="A244" s="6"/>
      <c r="B244" s="20" t="s">
        <v>20</v>
      </c>
      <c r="C244" s="1" t="s">
        <v>40</v>
      </c>
      <c r="D244" s="1"/>
      <c r="E244" s="1"/>
      <c r="F244" s="52" t="s">
        <v>66</v>
      </c>
      <c r="H244" s="5"/>
      <c r="I244" s="26"/>
      <c r="J244" s="26"/>
      <c r="K244" s="9"/>
      <c r="L244" s="9"/>
      <c r="M244" s="18"/>
    </row>
    <row r="245" spans="1:13" ht="12.75">
      <c r="A245" s="6"/>
      <c r="B245" s="20" t="s">
        <v>21</v>
      </c>
      <c r="C245" s="5" t="s">
        <v>2</v>
      </c>
      <c r="D245" s="26"/>
      <c r="E245" s="26"/>
      <c r="F245" s="56" t="e">
        <f>#REF!</f>
        <v>#REF!</v>
      </c>
      <c r="G245" s="5" t="s">
        <v>23</v>
      </c>
      <c r="H245" s="9"/>
      <c r="I245" s="9"/>
      <c r="J245" s="9"/>
      <c r="K245" s="9"/>
      <c r="L245" s="9"/>
      <c r="M245" s="18"/>
    </row>
    <row r="246" spans="1:13" ht="12.75">
      <c r="A246" s="6"/>
      <c r="B246" s="3"/>
      <c r="C246" s="5" t="s">
        <v>3</v>
      </c>
      <c r="D246" s="26"/>
      <c r="E246" s="26"/>
      <c r="F246" s="56" t="e">
        <f>#REF!</f>
        <v>#REF!</v>
      </c>
      <c r="G246" s="5" t="s">
        <v>23</v>
      </c>
      <c r="H246" s="26"/>
      <c r="I246" s="26"/>
      <c r="J246" s="26"/>
      <c r="K246" s="26"/>
      <c r="L246" s="26"/>
      <c r="M246" s="18"/>
    </row>
    <row r="247" spans="1:13" ht="12.75">
      <c r="A247" s="18"/>
      <c r="B247" s="3"/>
      <c r="C247" s="5" t="s">
        <v>4</v>
      </c>
      <c r="D247" s="26"/>
      <c r="E247" s="26"/>
      <c r="F247" s="56" t="e">
        <f>#REF!</f>
        <v>#REF!</v>
      </c>
      <c r="G247" s="5" t="s">
        <v>23</v>
      </c>
      <c r="H247" s="18"/>
      <c r="I247" s="18"/>
      <c r="J247" s="18"/>
      <c r="K247" s="18"/>
      <c r="L247" s="18"/>
      <c r="M247" s="18"/>
    </row>
    <row r="248" spans="2:13" ht="12.75">
      <c r="B248" s="20" t="s">
        <v>22</v>
      </c>
      <c r="C248" s="128" t="s">
        <v>63</v>
      </c>
      <c r="D248" s="126"/>
      <c r="E248" s="126"/>
      <c r="F248" s="126"/>
      <c r="G248" s="126"/>
      <c r="H248" s="126"/>
      <c r="I248" s="126"/>
      <c r="J248" s="129"/>
      <c r="K248" s="129"/>
      <c r="L248" s="129"/>
      <c r="M248" s="129"/>
    </row>
    <row r="249" spans="2:13" ht="12.75">
      <c r="B249" s="20" t="s">
        <v>62</v>
      </c>
      <c r="C249" s="128" t="s">
        <v>64</v>
      </c>
      <c r="D249" s="129"/>
      <c r="E249" s="129"/>
      <c r="F249" s="129"/>
      <c r="G249" s="129"/>
      <c r="H249" s="129"/>
      <c r="I249" s="129"/>
      <c r="J249" s="129"/>
      <c r="K249" s="129"/>
      <c r="L249" s="129"/>
      <c r="M249" s="18"/>
    </row>
    <row r="250" spans="2:13" ht="12.75">
      <c r="B250" s="9" t="s">
        <v>75</v>
      </c>
      <c r="C250" s="128" t="s">
        <v>65</v>
      </c>
      <c r="D250" s="129"/>
      <c r="E250" s="129"/>
      <c r="F250" s="129"/>
      <c r="G250" s="129"/>
      <c r="H250" s="129"/>
      <c r="I250" s="129"/>
      <c r="J250" s="129"/>
      <c r="K250" s="129"/>
      <c r="L250" s="2"/>
      <c r="M250" s="18"/>
    </row>
    <row r="251" spans="2:13" ht="12.75">
      <c r="B251" s="9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18"/>
    </row>
    <row r="252" spans="2:13" ht="12.75">
      <c r="B252" s="9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18"/>
    </row>
    <row r="253" spans="2:13" ht="12.75">
      <c r="B253" s="9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18"/>
    </row>
    <row r="254" spans="2:13" ht="12.75">
      <c r="B254" s="9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18"/>
    </row>
    <row r="255" spans="2:13" ht="12.75">
      <c r="B255" s="9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18"/>
    </row>
    <row r="256" spans="2:13" ht="12.75">
      <c r="B256" s="9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18"/>
    </row>
    <row r="257" spans="2:13" ht="12.75">
      <c r="B257" s="9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18"/>
    </row>
    <row r="258" spans="1:13" ht="12.75">
      <c r="A258" s="101" t="s">
        <v>74</v>
      </c>
      <c r="B258" s="9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18"/>
    </row>
    <row r="259" spans="1:13" ht="12.75">
      <c r="A259" s="101" t="s">
        <v>76</v>
      </c>
      <c r="D259" s="1"/>
      <c r="E259" s="1"/>
      <c r="F259" s="1"/>
      <c r="L259" s="8"/>
      <c r="M259" s="18"/>
    </row>
  </sheetData>
  <sheetProtection/>
  <mergeCells count="34">
    <mergeCell ref="C243:E243"/>
    <mergeCell ref="C248:M248"/>
    <mergeCell ref="C249:L249"/>
    <mergeCell ref="C250:K250"/>
    <mergeCell ref="C196:M196"/>
    <mergeCell ref="C197:L197"/>
    <mergeCell ref="C198:K198"/>
    <mergeCell ref="I208:J208"/>
    <mergeCell ref="A209:I209"/>
    <mergeCell ref="C242:E242"/>
    <mergeCell ref="C150:L150"/>
    <mergeCell ref="C151:K151"/>
    <mergeCell ref="I156:J156"/>
    <mergeCell ref="A157:I157"/>
    <mergeCell ref="C190:E190"/>
    <mergeCell ref="C191:E191"/>
    <mergeCell ref="C99:K99"/>
    <mergeCell ref="I105:J105"/>
    <mergeCell ref="A106:F106"/>
    <mergeCell ref="C143:E143"/>
    <mergeCell ref="C144:E144"/>
    <mergeCell ref="C149:M149"/>
    <mergeCell ref="C43:K43"/>
    <mergeCell ref="I53:J53"/>
    <mergeCell ref="C91:E91"/>
    <mergeCell ref="C92:E92"/>
    <mergeCell ref="C97:M97"/>
    <mergeCell ref="C98:L98"/>
    <mergeCell ref="I1:J1"/>
    <mergeCell ref="I2:O2"/>
    <mergeCell ref="C35:E35"/>
    <mergeCell ref="C36:E36"/>
    <mergeCell ref="C41:M41"/>
    <mergeCell ref="C42:L42"/>
  </mergeCells>
  <printOptions horizontalCentered="1"/>
  <pageMargins left="0.3937007874015748" right="0.3937007874015748" top="0.3937007874015748" bottom="0.5905511811023623" header="0" footer="0.3937007874015748"/>
  <pageSetup firstPageNumber="78" useFirstPageNumber="1" horizontalDpi="600" verticalDpi="600" orientation="landscape" paperSize="9" scale="80" r:id="rId1"/>
  <rowBreaks count="3" manualBreakCount="3">
    <brk id="52" max="255" man="1"/>
    <brk id="104" max="15" man="1"/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MoodleyR</dc:creator>
  <cp:keywords/>
  <dc:description/>
  <cp:lastModifiedBy> </cp:lastModifiedBy>
  <cp:lastPrinted>2015-09-18T09:32:39Z</cp:lastPrinted>
  <dcterms:created xsi:type="dcterms:W3CDTF">2005-05-30T06:21:34Z</dcterms:created>
  <dcterms:modified xsi:type="dcterms:W3CDTF">2015-09-18T09:32:49Z</dcterms:modified>
  <cp:category/>
  <cp:version/>
  <cp:contentType/>
  <cp:contentStatus/>
</cp:coreProperties>
</file>